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Plan de compras 2022\"/>
    </mc:Choice>
  </mc:AlternateContent>
  <xr:revisionPtr revIDLastSave="0" documentId="13_ncr:1_{311F035E-3E99-4E0F-AF78-FB35DC9945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A Definitivo" sheetId="1" r:id="rId1"/>
    <sheet name="Referencias" sheetId="3" state="hidden" r:id="rId2"/>
  </sheets>
  <definedNames>
    <definedName name="_Hlt57100697" localSheetId="1">Referencias!$B$4</definedName>
    <definedName name="_Hlt57100700" localSheetId="1">Referencias!$B$5</definedName>
    <definedName name="_Hlt57100703" localSheetId="1">Referencias!$B$6</definedName>
    <definedName name="_Hlt57100705" localSheetId="1">Referencias!$B$7</definedName>
    <definedName name="_Hlt57100707" localSheetId="1">Referencias!$B$8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6" i="1" l="1"/>
  <c r="A7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H405" i="1" l="1"/>
  <c r="H395" i="1"/>
  <c r="H394" i="1"/>
  <c r="H393" i="1"/>
  <c r="H365" i="1"/>
  <c r="H364" i="1"/>
  <c r="H363" i="1"/>
  <c r="H362" i="1"/>
  <c r="H361" i="1"/>
  <c r="H360" i="1"/>
  <c r="H330" i="1"/>
  <c r="H298" i="1"/>
  <c r="H291" i="1"/>
  <c r="H290" i="1"/>
  <c r="H289" i="1"/>
  <c r="H285" i="1"/>
  <c r="H284" i="1"/>
  <c r="H283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186" i="1"/>
  <c r="H185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51" i="1"/>
  <c r="H127" i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</calcChain>
</file>

<file path=xl/sharedStrings.xml><?xml version="1.0" encoding="utf-8"?>
<sst xmlns="http://schemas.openxmlformats.org/spreadsheetml/2006/main" count="2460" uniqueCount="591">
  <si>
    <t>N° de ítem</t>
  </si>
  <si>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</si>
  <si>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</si>
  <si>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</si>
  <si>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</si>
  <si>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</si>
  <si>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</si>
  <si>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Fuente financiamiento </t>
  </si>
  <si>
    <t>Trimestre que se iniciará la compra</t>
  </si>
  <si>
    <t>Sí</t>
  </si>
  <si>
    <t>I    2020</t>
  </si>
  <si>
    <t>No</t>
  </si>
  <si>
    <t>En Proceso</t>
  </si>
  <si>
    <t>Pendiente</t>
  </si>
  <si>
    <t>Servicio de producción "Erase una vez..." Territorio</t>
  </si>
  <si>
    <t>Servicio de producción de "Una niña llamada Ana"</t>
  </si>
  <si>
    <t>U</t>
  </si>
  <si>
    <t xml:space="preserve">Institucional </t>
  </si>
  <si>
    <t xml:space="preserve">Papeles varios </t>
  </si>
  <si>
    <t>Equipo de computo</t>
  </si>
  <si>
    <t>5.01.05</t>
  </si>
  <si>
    <t>1.03.03</t>
  </si>
  <si>
    <t>Servicio de producción "Jornada Coral"</t>
  </si>
  <si>
    <t>Productos de limpieza</t>
  </si>
  <si>
    <t>2.01.99</t>
  </si>
  <si>
    <t>1.07.02</t>
  </si>
  <si>
    <t>Ejercicio Presupuestario: 2022</t>
  </si>
  <si>
    <t>1.1.1.1.920.213</t>
  </si>
  <si>
    <t>1.04.99</t>
  </si>
  <si>
    <t>Servicio de contratación de monitoreo de noticias</t>
  </si>
  <si>
    <t xml:space="preserve">Servicio de contratación de servicio de streaming y grabación de actividades </t>
  </si>
  <si>
    <t>Servicio de producción de espectáculos del programa Teatro al Mediodía</t>
  </si>
  <si>
    <t xml:space="preserve">Servicio de producción del programa "Jazz Beat" </t>
  </si>
  <si>
    <t xml:space="preserve">Servicio de producción de "Anansi, una odisea afro" - Territorio </t>
  </si>
  <si>
    <t>Servicio de producción "Cuentos de los Hemanos Grimm"</t>
  </si>
  <si>
    <t>Servicio de producción de Aniversario 125</t>
  </si>
  <si>
    <t>Servicio de producción   "1001 noches"</t>
  </si>
  <si>
    <t>Servicio de producción   "Dulcinea, ¿Herstoria?"</t>
  </si>
  <si>
    <t>Servicio de producción   "Galería López Escarré"</t>
  </si>
  <si>
    <t>Servicio de producción " Puesta en Escena de la obra Ganadora de Dramaturgia Inédita"</t>
  </si>
  <si>
    <t>Servicio de producción de "Posadas Navideñas Teatralizadas"</t>
  </si>
  <si>
    <t xml:space="preserve">Servicio de producción  "Espectáculo de Navidad" </t>
  </si>
  <si>
    <t xml:space="preserve">Servicio de producción  "EstrenaDanza - Festivales independientes" </t>
  </si>
  <si>
    <t>Servicio de producción "Festival de Coreógrafos Graciela Moreno"</t>
  </si>
  <si>
    <t>Servicio de actividades de reflexión y capacitación  "EstrenaDanza"</t>
  </si>
  <si>
    <t>Servicio de Apreciación teatral: piloto y nuevos materiales Euv</t>
  </si>
  <si>
    <t xml:space="preserve">Transporte dentro del país </t>
  </si>
  <si>
    <t>Servicio de historiografía, redacción y diagramación de libro 40 Aniversario TVC</t>
  </si>
  <si>
    <t>1.05.01</t>
  </si>
  <si>
    <t xml:space="preserve">Textiles varios </t>
  </si>
  <si>
    <t>2.99.04</t>
  </si>
  <si>
    <t>Servicio de contratación de filmación de obras de teatro del programa Érase una vez…</t>
  </si>
  <si>
    <t xml:space="preserve">Servicio de revisión y clasificación de material de imágenes de archivo del departamento </t>
  </si>
  <si>
    <t>05.03.10.00.00</t>
  </si>
  <si>
    <t>I    2022</t>
  </si>
  <si>
    <t>II  2022</t>
  </si>
  <si>
    <t>III 2022</t>
  </si>
  <si>
    <t>IV 2022</t>
  </si>
  <si>
    <t>1.03.04</t>
  </si>
  <si>
    <t>Transportes de bienes</t>
  </si>
  <si>
    <t>Servicio</t>
  </si>
  <si>
    <t>Servicios de producción técnica</t>
  </si>
  <si>
    <t>Transporte dentro del país</t>
  </si>
  <si>
    <t>1.08.99</t>
  </si>
  <si>
    <t>Afinación de pianos</t>
  </si>
  <si>
    <t>Reparación equipo de iluminación</t>
  </si>
  <si>
    <t>2.01.04</t>
  </si>
  <si>
    <t xml:space="preserve">Pintura acrílica </t>
  </si>
  <si>
    <t>Líquido para máquina Hazer, JEM, Compacto Hazer Pro</t>
  </si>
  <si>
    <t>Líquido para máquina de humo Martin, Magnum Pro 2000</t>
  </si>
  <si>
    <t>2.03.01</t>
  </si>
  <si>
    <t>Candados para laptop</t>
  </si>
  <si>
    <t xml:space="preserve">Tornillo </t>
  </si>
  <si>
    <t xml:space="preserve">	31161727</t>
  </si>
  <si>
    <t>Tuerca</t>
  </si>
  <si>
    <t>Cable de soldar</t>
  </si>
  <si>
    <t>Alambre de hierro</t>
  </si>
  <si>
    <t>Kilos</t>
  </si>
  <si>
    <t>Tubo de acero al carbono, hierro negro o galvanizado soldado para uso comercial</t>
  </si>
  <si>
    <t xml:space="preserve">	39121705</t>
  </si>
  <si>
    <t>Abrazaderas y grapas para cables</t>
  </si>
  <si>
    <t>2.03.03</t>
  </si>
  <si>
    <t>Láminas de plywood de diferentes grosores</t>
  </si>
  <si>
    <t>2.03.04</t>
  </si>
  <si>
    <t>Cable para micrófonos</t>
  </si>
  <si>
    <t>Cable eléctrico TGP 3 X 12</t>
  </si>
  <si>
    <t>Enchufes machos corrientes, polarizados, para extensión</t>
  </si>
  <si>
    <t>Tomacorriente hembra corrientes, polarizados, para extensión</t>
  </si>
  <si>
    <t>Lámpara HPL, 575W</t>
  </si>
  <si>
    <t>Lámpara FLK, 575W</t>
  </si>
  <si>
    <t>Enchufe de seguridad 20 Amp, 3 polos, pin por fuera, macho</t>
  </si>
  <si>
    <t>Tomacorriente de seguridad, 20 amp, 3 polos, NEMA: No NEMA, hembra</t>
  </si>
  <si>
    <t>Conector XLR (macho)</t>
  </si>
  <si>
    <t>Conector XLR (hembra)</t>
  </si>
  <si>
    <t>Conector XLR 5 pines (macho)</t>
  </si>
  <si>
    <t>Conector XLR 5 pines (hembra)</t>
  </si>
  <si>
    <t>Disco duro externo 4TB</t>
  </si>
  <si>
    <t>2.03.06</t>
  </si>
  <si>
    <t xml:space="preserve">	31201523</t>
  </si>
  <si>
    <t>2.03.99</t>
  </si>
  <si>
    <t>Gaffer</t>
  </si>
  <si>
    <t>Cinta para piso de danza color negro</t>
  </si>
  <si>
    <t>2.04.01</t>
  </si>
  <si>
    <t>Juego de desatornilladores de24 piezas</t>
  </si>
  <si>
    <t>Juego de cubos de 24 piezas</t>
  </si>
  <si>
    <t>Juego de llaves coro fijas de 24 piezas</t>
  </si>
  <si>
    <t>Filtros de colores</t>
  </si>
  <si>
    <t>Brocas para metal de diferentes medidas</t>
  </si>
  <si>
    <t xml:space="preserve">Taladro Electrico </t>
  </si>
  <si>
    <t>2.04.02</t>
  </si>
  <si>
    <t>Carcasas para lekos ETC</t>
  </si>
  <si>
    <t>2.99.01</t>
  </si>
  <si>
    <t>Gabinetes de medios múltiples</t>
  </si>
  <si>
    <t>Uniformes Camisas</t>
  </si>
  <si>
    <t xml:space="preserve">Uniformes Pantalones </t>
  </si>
  <si>
    <t>2.99.06</t>
  </si>
  <si>
    <t>Arnes</t>
  </si>
  <si>
    <t>Linea de vida</t>
  </si>
  <si>
    <t>Zapatos de seguridad</t>
  </si>
  <si>
    <t>2.99.99</t>
  </si>
  <si>
    <t>Baterías AA para micrófono Shure</t>
  </si>
  <si>
    <t>5.01.99</t>
  </si>
  <si>
    <t>Cargador de baterías para ClearCom</t>
  </si>
  <si>
    <t>Máquina de humo y suministros</t>
  </si>
  <si>
    <t>II 2022</t>
  </si>
  <si>
    <t>I 2022</t>
  </si>
  <si>
    <t>Plastico</t>
  </si>
  <si>
    <t>2.99.03</t>
  </si>
  <si>
    <t>Galón</t>
  </si>
  <si>
    <t>Unidad</t>
  </si>
  <si>
    <t>Metros</t>
  </si>
  <si>
    <t>1.04.03</t>
  </si>
  <si>
    <t xml:space="preserve">Diseño y construccion de intalación eléctrica </t>
  </si>
  <si>
    <t xml:space="preserve">Servicio </t>
  </si>
  <si>
    <t>Institucional</t>
  </si>
  <si>
    <t>Servicios de dibujo técnico</t>
  </si>
  <si>
    <t> 72101516</t>
  </si>
  <si>
    <t>1.04.06</t>
  </si>
  <si>
    <t>Servicio de recarga y mantenimiento de los 
extintores portátiles contra incendios</t>
  </si>
  <si>
    <t>Demanda</t>
  </si>
  <si>
    <t>1.08.01</t>
  </si>
  <si>
    <t>Sistema de irrigacion o riego con aspersores superiores</t>
  </si>
  <si>
    <t>1.08.04</t>
  </si>
  <si>
    <t>Servicio de mantenimiento del sistema de las  bombas de agua sumergibles</t>
  </si>
  <si>
    <t>Contratación del servicio de mantenimiento de las plantas eléctricas</t>
  </si>
  <si>
    <t>Contratación del servicio de limpieza de los
 tanques de agua potable</t>
  </si>
  <si>
    <t> 72154055</t>
  </si>
  <si>
    <t>Contratación del servicio de limpieza de los 
tanques de combustible</t>
  </si>
  <si>
    <t>Servicio de mejora  de las salidas de emergencia del costado norte y sur del Edificio Principal</t>
  </si>
  <si>
    <t xml:space="preserve">Instalación de puntos de anclaje de seguridad </t>
  </si>
  <si>
    <t>2.01.01</t>
  </si>
  <si>
    <t>Sellador de silicona, en cartucho de 300 ml, multiuso</t>
  </si>
  <si>
    <t>Componente epoxico, tipo masilla, 2 componentes, color gris, envase 250 g</t>
  </si>
  <si>
    <t>Insecticida piretroide para control termitas, cucarachas, pulgas, hormigas, moscas, zancudos y todo tipo de plagas, porcentaje 63,02%, tipo permetrina, ingredientes 3-(fenoxifenil)metil(-+)cis,trans-3- (2,2-dicloroetenil)-2,2-dimetil ciclopropano carboxilato (equivalente a 360 g i.a. /l), presentación envase 1 l</t>
  </si>
  <si>
    <t>Litro</t>
  </si>
  <si>
    <t xml:space="preserve">PINTURA ACRILICA, FORMULADA CON RESINAS ACRÍLICAS Y PIGMENTOS DE ALTA CALIDAD, SOBRE BASE DE RESINAS ACRÍLICAS DE BAJO OLOR Y PIGMENTOS DE ALTA CALIDAD. NO CONTIENE AMONÍACO. PRESENTACIÓN DE 3,785 L (1 gal) </t>
  </si>
  <si>
    <t>92196007.</t>
  </si>
  <si>
    <t>PIGMENTO COLOR AMARILLO OCRE CLARO,  PRESENTACIÓN EN BOLSA DE 0.5 kg </t>
  </si>
  <si>
    <t>kg</t>
  </si>
  <si>
    <t> ₡          30.000,00  </t>
  </si>
  <si>
    <t>92196000.</t>
  </si>
  <si>
    <t>PIGMENTO COLOR AMARILLO OCRE OSCURO, PRESENTACIÓN EN BOLSA DE 0.5 kg </t>
  </si>
  <si>
    <t>92196003.</t>
  </si>
  <si>
    <t>PIGMENTO COLOR SIENA NATURAL, PRESENTACIÓN EN BOLSA DE 0.5 kg </t>
  </si>
  <si>
    <t>92196002.</t>
  </si>
  <si>
    <t>PIGMENTO COLOR SIENA NATURAL OSCURO,  BOLSA DE 0.5 kg </t>
  </si>
  <si>
    <t>PIGMENTO COLOR SOMBRA CALCINADA, PRESENTACIÓN EN  BOLSA DE 0.5 kg </t>
  </si>
  <si>
    <t> ₡             6.388,72  </t>
  </si>
  <si>
    <t>92196001.</t>
  </si>
  <si>
    <t>PIGMENTO COLOR NEGRO, PRESENTACIÓN EN  BOLSA DE 0.5 kg </t>
  </si>
  <si>
    <t>92195962.</t>
  </si>
  <si>
    <t>PIGMENTO COLOR OXIDO DE CROMO VERDE, PRESENTACIÓN EN BOLSA DE 0.5 kg </t>
  </si>
  <si>
    <t>PIGMENTO COLOR AZUL, PRESENTACIÓN EN BOLSA DE 0.5 kg </t>
  </si>
  <si>
    <t>92195949.</t>
  </si>
  <si>
    <t>PIGMENTO FINO COLOR NEGRO, PRESENTACIÓN EN BOLSA DE 71 g </t>
  </si>
  <si>
    <t>LUBRICANTE WD-40, AEROSOL MULTIUSOS EN ENVASE DE METAL DE 311 g, LIMPIA, PROTEGE, DESPLAZA LA HUMEDAD</t>
  </si>
  <si>
    <t>ACEITE LUBRICANTE (PREPARADO) PENETRANTE, AEROSOL MULTIPROPOSITO, ENVASE 325 mL (11 oz)</t>
  </si>
  <si>
    <t>Desengrasante de motor</t>
  </si>
  <si>
    <t>SELLADOR PARA MADERA CONCENTRADO EN PRESENTACION DE 3,785 L</t>
  </si>
  <si>
    <t>TINTE PARA MADERA, DILUIBLE EN THINNER, EN PRESENTACIÓN DE 1 L. COLOR A ESCOGER.</t>
  </si>
  <si>
    <t xml:space="preserve">	31211501</t>
  </si>
  <si>
    <t>PINTURA PARA ESTRUCTURAS METÁLICAS MINIO ROJO. BASE PARA METALES, DE FUERTE ADHESIÓN Y SECADO RÁPIDO, PARA USO INTERIOR O EXTERIOR Y APLICACIÓN CON BROCHA O PISTOLA. PRESENTACIÓN DE 3,785 L (1gal)</t>
  </si>
  <si>
    <t xml:space="preserve">		SELLADOR ELASTICO (PASTA SUAVE) DE POLIURETANO, COLOR GRIS,TEMPERATURAS 20º - 45ºC, PRESENTACION RECIPIENTE CILINDRICO 300 mL, PARA CREAR PELICULA PLASTICA E IMPERMEABLE QUE CUBRA UNIONES</t>
  </si>
  <si>
    <t>ESPUMA EXPANSIVA, BASE DE POLIURETANO, EN LATA DE AEROSOL, NO CONTIENE CFC REDUCTOR DEL OZONO, PRESENTACIÓN 500 mL, PARA SELLADO Y RELLENO DE SUPERFICIES PLANAS E IRREGULARES</t>
  </si>
  <si>
    <t>CEMENTO (PEGAMENTO) DE CONTACTO, ENVASE DE 350 g, PARA APLICACION DE PARCHES Y ZAPATAS DE LLANTAS</t>
  </si>
  <si>
    <t>ADHESIVO (SELLADOR) A BASE DE POLIURETANO, TIXOTROPICO, PARA JUNTAS FLEXIBLES DE CONTROL Y EXPANSION EN CONCRETO Y METAL, REPARACION DE GRIETAS, SELLADO DE MARCOS DE PUERTAS Y VENTANAS, PRESENTACION CARTUCHO CON PUNTA DISPENSADORA DE 300 ml (10 oz)</t>
  </si>
  <si>
    <t>PEGAMENTO PVC PARA TUBERIA A PRESION Y AGUA CALIENTE TIPO WET-DRY, PRESENTACION 236,59 mL (1/16 Gal)</t>
  </si>
  <si>
    <t>PARALOID B-72, PRESENTACIÓN GRANULADO GRAMOS </t>
  </si>
  <si>
    <t> ₡             371.400,00</t>
  </si>
  <si>
    <t>INSECTICIDA MS-DRAGNET PLUS 36.8% EC 946 ML </t>
  </si>
  <si>
    <t>Mowital B60 HH Polimero de vinilbutiral</t>
  </si>
  <si>
    <t> ₡             3.680,00</t>
  </si>
  <si>
    <t>Espander metálico, 9,52 mm (3/8 pulg) diámetro, 76,2 mm (3 pulg) largo.</t>
  </si>
  <si>
    <t>Kilo</t>
  </si>
  <si>
    <t>Caja</t>
  </si>
  <si>
    <t xml:space="preserve">Compra de llavines </t>
  </si>
  <si>
    <t xml:space="preserve">Compra de repuestos de fluxómetros </t>
  </si>
  <si>
    <t>ALAMBRE NEGRO, N° 16, DIÁMETRO 1,68 mm. PRESENTACIÓN kg.</t>
  </si>
  <si>
    <t xml:space="preserve">	TORNILLO DE ACERO, TIPO PUNTA FINA, LARGO 19,05 mm, CABEZA AVELLANADA PARA GYPSUM</t>
  </si>
  <si>
    <t>TORNILLO PARA GYPSUM, METALICO, PUNTA FINA, DIMENSIONES 6 X 63,5 cm (2 ½ Pulg).</t>
  </si>
  <si>
    <t>TORNILLO DE ACERO AUTORROSCANTE PUNTA FINA # 6 X 31,75mm (1 1/4Pulg) LARGO PARA GYPSUM</t>
  </si>
  <si>
    <t xml:space="preserve">	TORNILLO DE 6,35 mm x 63,5 mm (1/4 x 2 1/2 Pulg), PUNTA BROCA, PARA LÁMINAS METÁLICAS DE TECHO.</t>
  </si>
  <si>
    <t>Grapas 1/4" / caja</t>
  </si>
  <si>
    <t>Grapas 3/8 " / caja</t>
  </si>
  <si>
    <t>Grapas 1/2" / caja</t>
  </si>
  <si>
    <t>Tubo rectangular,  de acero inoxibale, dimensiones  25,4mm x  50,8 mm x 1,8mm espesor, de 3 m longitud</t>
  </si>
  <si>
    <t>BARRA DE ACERO INOXIDABLE, REDONDA, DIAMETRO 12,7 mm (1/2 Pulg), TIPO 304</t>
  </si>
  <si>
    <t>BARRA DE ACERO INOXIDABLE, REDONDA, DIAMETRO 6,35 mm (1/4 Pulg), TIPO 304</t>
  </si>
  <si>
    <t>LAMINA DE ACERO INOXIDABLE DE 1,58 mm DE GROSOR X 1220 mm DE ANCHO X 2440 mm DE LARGO</t>
  </si>
  <si>
    <t>TUBO INDUSTRIAL CUADRADO DE HIERRO NEGRO (PERFIL) DE 25,4 mm ANCHO x 1,58 mm  ESPESOR x 6 m LARGO</t>
  </si>
  <si>
    <t>LAMINA LISA DE HIERRO NEGRO, ESPESOR 1,58 mm X ANCHO 1,22 m X LARGO 2,44 m</t>
  </si>
  <si>
    <t>Barra lisa, de hierro negro, de 1/2 ", longitu de 6 m</t>
  </si>
  <si>
    <t>Barra lisa, de hierro negro, de 1/4 ", longitu de 6 m</t>
  </si>
  <si>
    <t>Barra roscada de ½” Grado 5 (ESTRUCTURAL) – Longitud 3,6m</t>
  </si>
  <si>
    <t xml:space="preserve">Material: Hierro, Producto: Arandela Diametro interno  ½” (12,5 mm) Estilo: F436 (ESTRUCTURAL) </t>
  </si>
  <si>
    <t xml:space="preserve">Material; Acero, Producto: Tuercas, Diametro:  ½” (12,5 mm) Tipo:  2H (ESTRUCTURAL) </t>
  </si>
  <si>
    <t>CANDADO DE SEGURIDAD ANTI CIZALLA DE 80 mm, CUERPO DE LATON MACIZO Y PASADOR DE ACERO ENDURECIDO, RESISTENTE A LA INTERPERIE, CON DOS LLAVES   Para INTERPERIE  de 80 mm Y YALE, STANLEY &amp; GD. Son 7 cortinas osea 14 candados</t>
  </si>
  <si>
    <t>30191502.</t>
  </si>
  <si>
    <t>ANDAMIO PORTATIL CON RUEDAS CAPACIDAD 227 KG ALTURA 1.27 METROS ANCHO 1.17 METROS, WERNER</t>
  </si>
  <si>
    <t> ₡             206.720,00</t>
  </si>
  <si>
    <t>HOJA DE ORO GENUINO, MEDIDA HOJAS 85 mm x85 mm – 3 3/8” x 3 3/8”, 
23 ¾ KILATES 8 gramos, paquete 500 hojas</t>
  </si>
  <si>
    <t> ₡             1.844,508,41</t>
  </si>
  <si>
    <t>2.03.02</t>
  </si>
  <si>
    <t xml:space="preserve">YESO BLANCO ODONTOLÓGICO, PRESENTACIÓN 25 KILOS </t>
  </si>
  <si>
    <t> ₡             103.125,00</t>
  </si>
  <si>
    <t>Madera de Teca, Tipo secado al horno,cepillado, dimensiones ancho 203,2 mmx largo 2,50m grosor 50,8mm</t>
  </si>
  <si>
    <t>MADERA TECA, dimesniones grosor 25,4 mm, x ancho 304,8 mm x longitud 3,35 m</t>
  </si>
  <si>
    <t>Madera Tipo Alfajilla de TECA, dimensiones grosor 38,1 mm x ancho 88,9 mm longitud 3,35 m</t>
  </si>
  <si>
    <t xml:space="preserve">Madera Tipo Tablon de TECA, Dimensiones 177,8 mm x 76,2 mm x longitud 5 m </t>
  </si>
  <si>
    <t>Lámparas de emergencia</t>
  </si>
  <si>
    <t>Lámparas para LED</t>
  </si>
  <si>
    <t>Espander (taco) plástico, número 8, medidas 38,10 mm largo x 8 mm diámetro, color gris, punta clavo, para concreto</t>
  </si>
  <si>
    <t>Espander (taco) plástico medio para concreto 4 cm largo número 8</t>
  </si>
  <si>
    <t>Cuerda de pescar, nylon (poliamida), diámetro 0,35 mm, capacidad 6,8 kg (15 lb), carrete de 600 m</t>
  </si>
  <si>
    <t>Codo plástico PVC, de 50,80 mm de diámetro, ángulo de 90°, tipo dwv, para uso sanitario</t>
  </si>
  <si>
    <t>Codo de plástico PVC liso de 90° diámetro de 12,7 mm (1/2 pulgada) para cañería (presión)</t>
  </si>
  <si>
    <t>Tee de PVC de transición (reparación), diámetro de 12,7 mm (1/2 pulg), cedula SCH 40, uso potable</t>
  </si>
  <si>
    <t>Tee de plástico (PVC), tipo lisa, de 50,8 mm (2 pulg) de diámetro, cedula SCH 40</t>
  </si>
  <si>
    <t>Tee (tee) de plástico (PVC) de 50 mm (2 pulg), tipo lisa, para uso sanitario.</t>
  </si>
  <si>
    <t>Unión de plástico (PVC) sencilla, diámetro de 50,80 mm (2 pulg), SCH 40</t>
  </si>
  <si>
    <t>Llave de paso plástico PVC, de 12,7 mm (1/2 pulg) de diámetro, para agua potable</t>
  </si>
  <si>
    <t>Válvula (llave) de plástico (PVC), tipo bola, de paso, diámetro 50 mm (2 pulg).</t>
  </si>
  <si>
    <t>Empaque de caucho (junta), cónico, de 12,7 mm diámetro para llave de chorro</t>
  </si>
  <si>
    <t>Set de accesorios para inodoro</t>
  </si>
  <si>
    <t>Plástico para embalar, de 40 cm de ancho x 250 m de largo, en rollo.</t>
  </si>
  <si>
    <t>Plástico polietileno tipo burbuja, color transparente, 2 capas, ancho de 90 cm x 75 cm largo, para empaque</t>
  </si>
  <si>
    <t>Plástico negro (polipropileno), doble hoja, medidas 4 m ancho x 40 m largo, rollo</t>
  </si>
  <si>
    <t>Plástico transparente, polietileno de baja densidad, medidas 7 m ancho x 100 m largo, grosor 7 µ</t>
  </si>
  <si>
    <t>Tapa para inodoro convencional, en plástico, forma en c, color blanco</t>
  </si>
  <si>
    <t>Amarra plástica de alta resistencia, color blanco, tamaño 15,24 cm, con dientes que hacen que una vez fijada sea difícil de soltar.</t>
  </si>
  <si>
    <t>Malla plástica (polietileno) diamante, color café o verde, liviana, dimensiones 11 x 11 mm x 1 m.</t>
  </si>
  <si>
    <t>Metro</t>
  </si>
  <si>
    <t>1/2" - 	TEE LISA DE 12,7 mm(1/2 Pulg) PVC P/ AGUA POTABLE</t>
  </si>
  <si>
    <t>T (TEE) DE PLASTICO (PVC) TIPO LISA DE 25,40 mm (1 Pulg) DE DIAMETRO, CEDULA SCH-40</t>
  </si>
  <si>
    <t xml:space="preserve">	TEE DE PVC LISA DE PRESIÓN DE 50 mm (2) DE DIÁMETRO</t>
  </si>
  <si>
    <t xml:space="preserve">		T (TEE) DE PLASTICO (PVC) TIPO LISA DE 63,50 mm DE DIAMETRO, CEDULA SDR-32,5"</t>
  </si>
  <si>
    <t>CODO PLÁSTICO (PVC) DE 45°, DIÁMETRO DE 50 mm (2 Pulg), PARA USO SANITARIO.</t>
  </si>
  <si>
    <t>1/2" - 	CODO DE PLÁSTICO PVC LISO DE 90° DIÁMETRO DE 12,7 mm (1/2 Pulg) PARA CAÑERIA (PRESIÓN)</t>
  </si>
  <si>
    <t>1" - CODO PLASTICO (PVC) DE 90 °, DIAMETRO DE 25,40 mm PARA AGUA POTABLE</t>
  </si>
  <si>
    <t>CODO PLASTICO PVC, 50,8 mm (2 Pulg) DIAMETRO, 90 °, CAMPANA LISA (CEMENTADA), PARED GRUESA, USO SANITARIO</t>
  </si>
  <si>
    <t>Codo de 90° 2 1/2"</t>
  </si>
  <si>
    <t>40173608.</t>
  </si>
  <si>
    <t>REDUCCION PLASTICA (PVC) LISA PARA PRESION DE 50,80 mm A 12,70 mm DE DIAMETRO</t>
  </si>
  <si>
    <t>REDUCCION PLASTICA PVC LISA PRA PRESION DE 50 MM A 25 MM DE DIAMETRO</t>
  </si>
  <si>
    <t>REDUCCION PLASTICA PVC LISA PARA PRESION DE 75 MM A 50 MM DE DIAMETRO</t>
  </si>
  <si>
    <t>Adaptador hembra de 1/2"</t>
  </si>
  <si>
    <t>40171708.</t>
  </si>
  <si>
    <t>ADAPTADOR MACHO PVC DE 12,7 mm DE DIAMETRO</t>
  </si>
  <si>
    <t>Adaptador hembra 1"</t>
  </si>
  <si>
    <t>ADAPTADOR PLASTICO PVC DE ROSCA TIPO MACHO DE 50,80 mm DE DIAMETRO PARA SISTEMA DE AGUAS</t>
  </si>
  <si>
    <t>ADAPTADOR PLASTICO (PVC) HEMBRA DE 50,80 mm DE DIAMETRO, CEDULA SDR-32,5</t>
  </si>
  <si>
    <t>ADAPTADOR PLASTICO (PVC) HEMBRA DE 76,2 mm DE DIAMETRO CEDULA SDR-32,5</t>
  </si>
  <si>
    <t>ADAPTADOR PLASTICO (PVC) MACHO DE 76,2 mm DE DIAMETRO CEDULA SDR-32,5</t>
  </si>
  <si>
    <t>UNION LISA 25 MM (1 PULGADA) PLASTICO PVC PARA AGUA POTABLE</t>
  </si>
  <si>
    <t>40174908.</t>
  </si>
  <si>
    <t>UNION DE PLASTICO (PVC) DE 50,8 mm (diametro 2 pulgadas) UTILIZADA PARA CONEXION DE TUBERIA PVC PARA CAÑERIA (PRESION)</t>
  </si>
  <si>
    <t>UNION DE PLASTICO (PVC), TIPO LISA, DE 63,5 mm (2 1/2 Pulg) DE DIAMETRO, CEDULA SCH 40</t>
  </si>
  <si>
    <t>CUERDA DE PESCAR, NILON (POLIAMIDA), DIAMETRO 0,35 mm, CAPACIDAD 6,8 kg (15 lb), CARRETE DE 600 m</t>
  </si>
  <si>
    <t>46161507.</t>
  </si>
  <si>
    <t>MALLA DE SEGURIDAD PLASTICA POLIETILENO ALTA DENSIDAD, RESISTENTE RAYOS UV, AISLANTE DE ELECTRICIDAD, CON REJILLA RECTANGULAR CON ORIFIICOS DE 70 X 40 mm, COLOR NARANJA FOSFORESCENTE, ROLLO DE 1,2 m ANCHO X 30 m LARGO PARA CREAR BARRERA DE PROTECCION QUE EVITE ACCESO A OBRAS CONSTRUCCION</t>
  </si>
  <si>
    <t>PLASTICO NEGRO (POLIPROPILENO), DOBLE HOJA, MEDIDAS 4 m ANCHO X 40 m LARGO, ROLLO</t>
  </si>
  <si>
    <t xml:space="preserve">	TAPA DE ASIENTO PARA INODORO, REDONDO, DE PLÁSTICO, MEDIDAS: ALTO: 5 cm X ANCHO: 36 cm, PESO: 0,56 kg, COLOR: BLANCO</t>
  </si>
  <si>
    <t>TAPA DE ASIENTO PARA INODORO, ELONGADO, DE RESINA TERMOENDURECIDA, MEDIDAS: LARGO: 47 cm X ANCHO: 36 cm, COLOR: BLANCO</t>
  </si>
  <si>
    <t>40174608.</t>
  </si>
  <si>
    <t>TEE PVC DE 50 MM DE DIAMETRO PARA USO SANITARIO</t>
  </si>
  <si>
    <t>Tope 4"</t>
  </si>
  <si>
    <t>TEE DE PVC LISA DE SANITARIO DE 100 mm (4) DE DIÁMETRO PARED GRUESA SDR 41</t>
  </si>
  <si>
    <t>39131711.</t>
  </si>
  <si>
    <t>CODO (ÁNGULO) PLANO, PARA CANALETA PLÁSTICA, DE 2,54 mm X 12,7 mm (1 Pulg X ½ Pulg)</t>
  </si>
  <si>
    <t>CURVA DE PLASTICO, DE ANGULO 90º, COLOR BLANCO, TAMAÑO DE 19,55 mm X 31,75 mm, PARA CANALETA</t>
  </si>
  <si>
    <t>CODO (ÁNGULO) INTERNO / EXTERNO, PARA CANALETA PLÁSTICA, DE 2,54 mm X 12,7 mm (1 Pulg X 1/2 Pulg)</t>
  </si>
  <si>
    <t>CODO (ANGULO) INTERIOR PVC BLANCO # TSRP2FW-33-1 DE 19.558 mm X 31.75 mm PARA CANALETA RESISTE 600 V</t>
  </si>
  <si>
    <t>ESQUINERO DE PLASTICO, COLOR BLANCO, TAMAÑO DE 19,55 mm X 31,75 mm, PARA CANALETA</t>
  </si>
  <si>
    <t>12" - AMARRA PLÁSTICA (GAZA) DE 304,8 mm X 4 mm ( 12 Pulg ), BLANCO Marca . Modelo 13144</t>
  </si>
  <si>
    <t xml:space="preserve">31162418	</t>
  </si>
  <si>
    <t>8" - AMARRA PLASTICA (GAZA) EN LARGO DE 203,2 mm (8 Pulg), ANCHO DE 2,5 mm, COLOR NEGRO Marca 3M Modelo 80611469398</t>
  </si>
  <si>
    <t>4" - 	GAZA PLASTICA DE 106 mm LARGO PARA CABLE</t>
  </si>
  <si>
    <t>6" -GAZA PLASTICA DE 160 mm LARGO PARA CABLE</t>
  </si>
  <si>
    <t>10" - AMARRA PLASTICA (GAZA) PARA CABLE DE 254,8 mm (10 Pulg) DE LARGO X 8 mm DE ANCHO</t>
  </si>
  <si>
    <t>MALLA DE SOMBRA (SARAN), COLOR NEGRO, ENTRADA DE LUZ 80% , MEDIDAS 3,66 m ANCHO X 50 m LARGO PRESENTACION ROLLO</t>
  </si>
  <si>
    <t xml:space="preserve">CUERDA PARA ALBANIL CALIBRE 27 # 1 BLANCO DE 200 mm EN ROLLO	</t>
  </si>
  <si>
    <t>CINTA PARA TAPAR GOTERAS, DE 10 m DE LARGO X 10,16 cm DE ANCHO</t>
  </si>
  <si>
    <t>CINTA SELLADORA DE PTFE (TEFLOM) BLANCA, ALTA DENSIDAD, 25,4 mm x 13m, PUREZA DE TEFLOM 99%, PARA SELLADO DE TUBERIA METALICA, COBRE, BRONCE, ALUMINIO Y PVC.</t>
  </si>
  <si>
    <t>LLAVE (GRIFO) DE CONTROL METÁLICA, MEDIDAS 12,70 mm (1/2 Pulg), ENTRADA X 12,7 mm (1/2 Pulg) SALIDA, TIPO RECTA, COLOR PLATA</t>
  </si>
  <si>
    <t xml:space="preserve">30181701
</t>
  </si>
  <si>
    <t>Llave de grifos, de diferentes utilidades</t>
  </si>
  <si>
    <t>30181702.</t>
  </si>
  <si>
    <t>LLAVE PARA LAVATORIO,CONEXIÓN DE 12,7 mm ,ELECTRÓNICA, DE SENSOR INFRAROJO,ACABADO EN CROMO, FUNCIÓN CON BATERÍA TIPO AA</t>
  </si>
  <si>
    <t>40141640.</t>
  </si>
  <si>
    <t>Fluxómetro de Sensor Electrónico, de Batería para w.c con Niple, Con Boton Accionador Mecánico con gasto de 4,5 a 4,8 LPD</t>
  </si>
  <si>
    <t>HULE SILICON 30A PARA MOLDES, PRESENTACIÓN POR KILO </t>
  </si>
  <si>
    <t> ₡             130.000,00</t>
  </si>
  <si>
    <t>Pliego de Lija para hierro para agua #40</t>
  </si>
  <si>
    <t>Lija de banda 4"x24"  #80</t>
  </si>
  <si>
    <t>Lija de banda 4"x24" #100</t>
  </si>
  <si>
    <t>Lija de banda 4"x24" #150</t>
  </si>
  <si>
    <t>Pliego de lija para poliuretano 320 
(igual o similar a la marca 3M)</t>
  </si>
  <si>
    <t>Pliegos de lija de agua #60</t>
  </si>
  <si>
    <t>Pliego de lijas de agua #80</t>
  </si>
  <si>
    <t>Pliego de lijas de agua #100</t>
  </si>
  <si>
    <t>Pliego de lijas de agua #150</t>
  </si>
  <si>
    <t>Pliego de lijas de agua #180</t>
  </si>
  <si>
    <t>Lijas para madera #60</t>
  </si>
  <si>
    <t>Lijas para madera #80</t>
  </si>
  <si>
    <t>Lijas para madera #100</t>
  </si>
  <si>
    <t>Lijas para madera #150</t>
  </si>
  <si>
    <t>Regla de pino de 1x3" en 3,2m (4 varas)</t>
  </si>
  <si>
    <t>Regla de pino de 1x2" en 3,2m (4 varas)</t>
  </si>
  <si>
    <t>Alfajilla de pino de 2x2" en 3,2m (4 varas)</t>
  </si>
  <si>
    <t>Plywood tipo fenólico de 13mm (1,22x2,44m)</t>
  </si>
  <si>
    <t>Cera de abeja presentación lámina 60 gramos</t>
  </si>
  <si>
    <t> ₡             137.500,00</t>
  </si>
  <si>
    <t xml:space="preserve">	HOJA P/SEGUETA</t>
  </si>
  <si>
    <t xml:space="preserve">Concreto </t>
  </si>
  <si>
    <t>Madera  1/2" - BROCA DE ACERO, DE TALADRO BERBIQUI DE 12,7 mm DE DIAMETRO X 110 mm DE LARGO PARA MADERA</t>
  </si>
  <si>
    <t>Madera  3/4" - BROCA RAPIDA MADERA DE ALTA DENSIDAD 191 mm (19,1 cm) X 6,0 mm (0,6 cm)</t>
  </si>
  <si>
    <t>Madera  1/4" - 	BROCA ACERO HSS TIPO BERBIQUI DE 6,35 mm DIAMETRO X 90 mm LARGO PARA MADERA</t>
  </si>
  <si>
    <t>Madera  1" - BROCA DE ACERO, DE TALADRO BERBIQUI, DE 25,4 mm DIAMETRO X 88 mm DE LARGO, PARA MADERA</t>
  </si>
  <si>
    <t xml:space="preserve">		JUEGO DE BROCAS, TIPO PALETA, MEDIDAS DE 9,52 mm (3/8 Pulg) A 25,4 mm (1 Pulg), 6 PIEZAS</t>
  </si>
  <si>
    <t xml:space="preserve">Fresa Broca para router de media caña, con balero, cuchilla de carburo de Tungsteno, espiga 6,3mm (1/4"), diametro corte de 12,7mm, velocidad 15000 r/min </t>
  </si>
  <si>
    <t xml:space="preserve">Fresa Broca para router Chaflan 1 1/4"  con Guía de balero, cuchilla de carburo de Tungsteno, espiga 6,3mm (1/4"), diametro corte de 31,7 mm, velocidad 15000 r/min </t>
  </si>
  <si>
    <t>Fresa Broca para router de Bocel Cuarto de 1 1/8"  con Guía de balero, cuchilla de carburo de Tungsteno, espiga 6,3mm (1/4"), diametro corte de 28,5 mm, velocidad 15000 r/min</t>
  </si>
  <si>
    <t>Fresa Broca para router de rebajada de  1/4"  con Guía de balero, cuchilla de carburo de Tungsteno, espiga 6,3mm (1/4"), diametro corte de 6,3mm velocidad 15000 r/min</t>
  </si>
  <si>
    <t>Fresa Broca para router pecho de paloma  de 1 3/8"  con Guía de balero, cuchilla de carburo de Tungsteno, espiga 6,3mm (1/4"), diametro corte de 34,9 mm, velocidad 15000 r/min</t>
  </si>
  <si>
    <t>Fresa Broca para router Redondeado con moldura 1" con Guía de balero, cuchilla de carburo de Tungsteno, espiga 6,3mm (1/4"), diametro corte de 25,4 mm, velocidad 15000 r/min</t>
  </si>
  <si>
    <t>Fresa Broca para router Jovel 1" con Guía de balero, cuchilla de carburo de Tungsteno, espiga 6,3mm (1/4"), diametro corte de 25,4 mm, velocidad 15000 r/min</t>
  </si>
  <si>
    <t xml:space="preserve">		CEPILLO DE FIBRA SINTETICA ANCHO 5 cm A 10 cm, LARGO 10 cm A 20 cm CON FIBRA DE 20 mm DE LARGO Marca ETERNA Modelo CEPILLO DE RAIZ TIPO PLANCHA</t>
  </si>
  <si>
    <t>ALICATE TIPO UNIVERSAL, TAMAÑO 216 mm (8 ½ Pulg), BOCA ESTIRADA EN PARTE SUPERIOR, DENTADO, CORTADOR AMBOS LADOS, MANGO CUBIERTO DE PLASTICO AISLANTE</t>
  </si>
  <si>
    <t>2,04,01</t>
  </si>
  <si>
    <t xml:space="preserve">Piedra para filar, 8", color gris, Norton o superior. </t>
  </si>
  <si>
    <t>Puntas Phillips de 6" largo para taladro</t>
  </si>
  <si>
    <t>Lima redonda 3/8</t>
  </si>
  <si>
    <t>Lima redomda 1/2</t>
  </si>
  <si>
    <t>Lima plana</t>
  </si>
  <si>
    <t>Escofina para madera</t>
  </si>
  <si>
    <t>Disco  Flap 4 1/2</t>
  </si>
  <si>
    <t xml:space="preserve">Chispa para corte de vidrio 
</t>
  </si>
  <si>
    <t xml:space="preserve">Brocha c. Blanca angular 8012 #1 </t>
  </si>
  <si>
    <t xml:space="preserve">Brocha c. Blanca angular 8012 </t>
  </si>
  <si>
    <t>Disco para pulir grano fino de diámetro de 100mm
 (4")</t>
  </si>
  <si>
    <t>Disco para esmerilar de 11,43cm (4 1/2")</t>
  </si>
  <si>
    <t>Piedra de esmerilar de 150mm (6")</t>
  </si>
  <si>
    <t>Pares de piedras de esmerilar de 
7 pulgadas (Norton)</t>
  </si>
  <si>
    <t>Piedra de esmerilar de 17,78cm (7")</t>
  </si>
  <si>
    <t>Cinta métrica de 3/4" x 5m</t>
  </si>
  <si>
    <t>Cinta métrica de 32mm por 8m de largo</t>
  </si>
  <si>
    <t>Puntas philips para taladro 2"·</t>
  </si>
  <si>
    <t>Escofina plana de 25mm de mano</t>
  </si>
  <si>
    <t xml:space="preserve">Escofina de 25mm curva de mano </t>
  </si>
  <si>
    <t>Hojas de segueta de 8"</t>
  </si>
  <si>
    <t>Mazo de hule de 16 onzas</t>
  </si>
  <si>
    <t>Espátula flexible mango de plástico de 50mm (2")</t>
  </si>
  <si>
    <t>Espátula flexible mango de plástico de 25mm (1")</t>
  </si>
  <si>
    <t>Espátula flexible mango de plástico de 100mm (4")</t>
  </si>
  <si>
    <t xml:space="preserve">Marco de segueta profesional de 12" de metal </t>
  </si>
  <si>
    <t>Alicate sacabocados de 2-5mm</t>
  </si>
  <si>
    <t>Piedra para afilar cuchillos de 20cm</t>
  </si>
  <si>
    <t xml:space="preserve">Juego de Brocas sierra para madera </t>
  </si>
  <si>
    <t xml:space="preserve">Juego de brocas para sierra para metal </t>
  </si>
  <si>
    <t>llaneta lisa con mando de madera de 11x5"</t>
  </si>
  <si>
    <t>Nivel de 3 gotas de 61cm (24")</t>
  </si>
  <si>
    <t>Brocha profesional de mango de madera de
 25mm (1")</t>
  </si>
  <si>
    <t>Brocha profesional de mango de madera de
 50mm (2")</t>
  </si>
  <si>
    <t>Brocha profesional de mango de madera de 
64mm (2 1/2")</t>
  </si>
  <si>
    <t>Piqueta para concreto de 16 Oz</t>
  </si>
  <si>
    <t xml:space="preserve">Cuchilla cúter </t>
  </si>
  <si>
    <t>Repuesto p/cúter</t>
  </si>
  <si>
    <t>2.99.02</t>
  </si>
  <si>
    <t>Algodón en rollo 500 gramos</t>
  </si>
  <si>
    <t>Mango bisturí número 3</t>
  </si>
  <si>
    <t> ₡             7950,00</t>
  </si>
  <si>
    <t>Agujas hipodérmica desechable 20G x 1” para jeringa 1 caja</t>
  </si>
  <si>
    <t> ₡             35.827,5</t>
  </si>
  <si>
    <t>Agujas hipodérmica desechable 21G x 1” para jeringa 1 caja</t>
  </si>
  <si>
    <t>Jeringa 20 cc sin aguja caja x 50</t>
  </si>
  <si>
    <t>Impresos laminado mate PVC de 3mm a 5 mm de grosor dimensiones lámina 1.20x2,40 cm</t>
  </si>
  <si>
    <t>Camisas manga corta para personal institucional</t>
  </si>
  <si>
    <t>Pantalones para personal institucional</t>
  </si>
  <si>
    <t>Gabacha estilo operativo, manga corta, con 3 bolsas tipo parche, con cierre con botón y botón escondido color azul con gris, tela army azul con logo institucional bordado. 15.500</t>
  </si>
  <si>
    <t>2.99.05</t>
  </si>
  <si>
    <t>CEPILLO CON FIBRAS NATURALES MULTIUSOS CON MANGO RESISTENTE DE 8.5"</t>
  </si>
  <si>
    <t> ₡             3.197,90</t>
  </si>
  <si>
    <t xml:space="preserve">Cinta de precaucion </t>
  </si>
  <si>
    <t>Delantal para soldar</t>
  </si>
  <si>
    <t>Porta Herramientas</t>
  </si>
  <si>
    <t xml:space="preserve">Radios de comunicación </t>
  </si>
  <si>
    <t>Estacion de Soldadura</t>
  </si>
  <si>
    <t>Etiquetadora</t>
  </si>
  <si>
    <t>Taladro Manual</t>
  </si>
  <si>
    <t>Disco de lamina lijadora, tipo Flap para acero inoxidable, diámetro externo 115 mm x 22,23 mm diámetro eje, lija 16 mm, grano 60, clase z, corindón de circonio.</t>
  </si>
  <si>
    <t>Disco para desbaste 50 mm diámetro interno x 178 mm diámetro externo, grano 60, de acero inoxidable.</t>
  </si>
  <si>
    <t>Disco para desbaste 22 mm diámetro interno x 178 mm diámetro externo grano 60 de polifan para pulir acero y acero inoxidable.</t>
  </si>
  <si>
    <t>Juego de broca sierra con punta de carburo de tungsteno, para metal, diámetros en rango de 30 mm a 51 mm, de 13 piezas.</t>
  </si>
  <si>
    <t>Manija (agarradera) para mueble de 5 cm, de metal, para usar en gavetas.</t>
  </si>
  <si>
    <t>Fresas de carburo de tungsteno se-7, forma de huevo, medidas 3/4 x 1 pulg.</t>
  </si>
  <si>
    <t>Tornillo de acero (presión) #10 de 25,40 mm. cabeza plana para madera.</t>
  </si>
  <si>
    <t>Tornillo para madera #8 x 3,81 cm cabeza Phillips punta fina. presentación bolsa con 50 unidades.</t>
  </si>
  <si>
    <t>Tornillo metálico para madera no. 10 de 50,8 mm de largo, cabeza plana, para desatornillador Phillips.</t>
  </si>
  <si>
    <t>Tornillo de metal punta fina, cabeza tipo Phillips, de 25,4 mm (1 pulg) de diámetro para gypsum.</t>
  </si>
  <si>
    <t>Tornillo de acero, cabeza Phillips, medidas 6,35 mm x 38,1 mm para gypsum.</t>
  </si>
  <si>
    <t>Tornillo de acero cabeza Phillips todo rosca punta fina # 6 x 31 mm para gypsum.</t>
  </si>
  <si>
    <t>Tornillo de acero de presión, punta fina, medidas 38,10 mm x 19,05 mm para gypsum.</t>
  </si>
  <si>
    <t>Tornillo de acero autorroscante de 50,8 mm (2 pulg) punta fina para gypsum.</t>
  </si>
  <si>
    <t>Tornillo de acero para gypsum, tipo presión, punta fina, medidas 25,4 mm largo x 3,175 mm diámetro.</t>
  </si>
  <si>
    <t>Tornillo de acero, punta broca (taladrador), medidas 6,35 mm x 31,75 mm para gypsum.</t>
  </si>
  <si>
    <t>Tornillo de acero de punta broca (taladrador), medidas 3,17 mm x 25,4 mm para gypsum</t>
  </si>
  <si>
    <t>Tornillo de acero negro autorroscante de punta broca, # 7 de diámetro x 65 mm (2 9/16 pulg) de largo, para gypsum.</t>
  </si>
  <si>
    <t>Clavo de acero con cabeza, largo 50,80 mm (2 pulg) x 3,05 mm diámetro, punta diamante, presentación 1 kg.</t>
  </si>
  <si>
    <t>Clavo de acero carbono medio de 38,10 mm con cabeza, punta forma de diamante centrada para utilizar en madera alta resistencia y durabilidad, caja 23 kg.</t>
  </si>
  <si>
    <t>Clavo de acero al carbón de 32 mm (1 1/4 pulg) con cabeza, punta forma de diamante centrada para uso de construcción.</t>
  </si>
  <si>
    <t>Tubo de hierro de 3,81mm x 2,80mm, diámetro x 6m largo, sin uniones, sin rosca</t>
  </si>
  <si>
    <t>Tubo de hierro de 2,54 mm x 2,55 mm, diámetro x 6 m largo, sin uniones, sin rosca.</t>
  </si>
  <si>
    <t>Grapas de ferretería, de acero, tamaño 6 mm, para trabajo pesado (pistola grapadora), presentación caja 1000 unidades</t>
  </si>
  <si>
    <t>Grapas de ferretería, de acero, tamaño 8 mm, para trabajo pesado (pistola grapadora), presentación caja 1000 unidades</t>
  </si>
  <si>
    <t>Grapas de ferretería, de acero, tamaño 10 mm, para trabajo pesado (pistola grapadora), presentación caja 1000 unidades</t>
  </si>
  <si>
    <t>Grapas de ferretería, de acero, tamaño 12 mm, para trabajo pesado (pistola grapadora), presentación caja 1000 unidades</t>
  </si>
  <si>
    <t>Grapas de ferretería, de acero, tamaño 14 mm, para trabajo pesado (pistola grapadora), presentación caja 1000 unidades</t>
  </si>
  <si>
    <t>Alambre soldadura tig er 410 ni-mo (alambre) 1,58 x 915 mm (1/16 x 36 pulg), a granel kg.</t>
  </si>
  <si>
    <t>Soldadura eléctrica para acero al carbono er60 tig diámetro de 2,38 mm largo de 914,4 mm.</t>
  </si>
  <si>
    <t>Rollo</t>
  </si>
  <si>
    <t>Cajas</t>
  </si>
  <si>
    <t>Código de Institución:</t>
  </si>
  <si>
    <t>Tornillo de acero de presion, punta fina, medidas 38,10 mm x 19,05 mm para gypsum.</t>
  </si>
  <si>
    <t xml:space="preserve">  Monto total presupuestado ( ¢ ) </t>
  </si>
  <si>
    <t>Juego de fresa broca para router, Cuchillas de carburo de tungsteno, Velocidad de corte: 15 000 r/min, numero de piezas 3  Brocas rectas 2 filos 1/4" x 3/4", 1/4" x 1", 1/2" x 1", 1 Brocas rebajadoras con balero 1-1/4" x 1/2"), 1 Brocas redondeadoras con balero 1-1/4" x 5/8", 1  Broca doble romana con balero 1-3/8" x 7/8", 1  Llave allen</t>
  </si>
  <si>
    <t>institucional</t>
  </si>
  <si>
    <t>PINTIURAS INTERIORES Y EXTERIORES</t>
  </si>
  <si>
    <t> ₡             1.076.725,8</t>
  </si>
  <si>
    <t xml:space="preserve">31161509
</t>
  </si>
  <si>
    <t xml:space="preserve">		31161509</t>
  </si>
  <si>
    <t xml:space="preserve">Tubo circular,, con Diametro de 1", de acero inoxidable, 6m  longitud </t>
  </si>
  <si>
    <t>Codo de tubería de plástico PVC 1/2"</t>
  </si>
  <si>
    <t>Codo de tubería de plástico PVC1"</t>
  </si>
  <si>
    <t>Codo de tubería de plástico PVC 2 1/2"</t>
  </si>
  <si>
    <t>Unión de tubería de plástico PVC 1/2"</t>
  </si>
  <si>
    <t>Flux􀁹metro de Sensor Electr􀁹nico de Bater􀁴as para Mingitorio</t>
  </si>
  <si>
    <t xml:space="preserve"> Lijadora manual de corcho de 123x67x45 mm</t>
  </si>
  <si>
    <t xml:space="preserve">27112803
</t>
  </si>
  <si>
    <t>CK Electrodo Tungsteno 2% Torio 3/32 x
7" Rojo     SIMILAR O SUPERIOR</t>
  </si>
  <si>
    <t xml:space="preserve">27112141
</t>
  </si>
  <si>
    <t xml:space="preserve">Galones </t>
  </si>
  <si>
    <t>Broca de acero para taladro de mano de 3,97 mm
 (5/32 pulg), para metal.</t>
  </si>
  <si>
    <t>Broca de acero para taladro de mano de 5,56 mm
 (7/32 pulg), para metal.</t>
  </si>
  <si>
    <t>Broca de acero para taladro de mano de 2,38 mm
 (3/32 pulg), para metal.</t>
  </si>
  <si>
    <t>Broca de acero para taladro de mano de 1,59 mm 
(1/16 pulg), para metal.</t>
  </si>
  <si>
    <t>Broca de acero para taladro de mano de 12,70 mm 
(1/2 pulg), para metal.</t>
  </si>
  <si>
    <t>Broca de acero para taladro de mano de 6,35 mm
 (1/4 pulg), para metal.</t>
  </si>
  <si>
    <t>Broca de acero para taladro de mano de 4,76 mm 
(3/16 pulg), para metal.</t>
  </si>
  <si>
    <t>Tornillos para muros en seco 1"</t>
  </si>
  <si>
    <t>Plan de Adquisiones Anual Teatro Nacional de Costa Rica</t>
  </si>
  <si>
    <t xml:space="preserve">Contratación del Servicios de Gestión y Apoyo servicio visitas teatralizadas para turismo </t>
  </si>
  <si>
    <t>Según demanda</t>
  </si>
  <si>
    <t xml:space="preserve">Contratación del Servicios de Gestión y Apoyo atención espectaculos.Acomodadores </t>
  </si>
  <si>
    <t>Servicio de transporte para el Personal de Atención a Eventos del Departamento Operaciones y Servicios</t>
  </si>
  <si>
    <t xml:space="preserve">Compra de Uniformes Operativos de Operaciones y Servicios </t>
  </si>
  <si>
    <t>Unidades</t>
  </si>
  <si>
    <t>Diseño corte y Confección vestuario para tours teatralizados</t>
  </si>
  <si>
    <t>5.01.03</t>
  </si>
  <si>
    <t>Radio comunicación, mantenimiento y accesorios</t>
  </si>
  <si>
    <t>Plantas ornamentales</t>
  </si>
  <si>
    <t xml:space="preserve">Según demanda </t>
  </si>
  <si>
    <t>Compra de Suministros de Resguardo y Vigilancia.</t>
  </si>
  <si>
    <t>desinfectante grado cuaternario</t>
  </si>
  <si>
    <t>galon</t>
  </si>
  <si>
    <t>Insecticida industrial en spray</t>
  </si>
  <si>
    <t>Biodigestor, Enzipower / controlador de olores enzimat</t>
  </si>
  <si>
    <t>Limpiador ácido controlado uso para grifería</t>
  </si>
  <si>
    <t>Cloro desinfectante grado hipoclorito al 3%</t>
  </si>
  <si>
    <t>Arranca Chicle, aerosol líquido frio</t>
  </si>
  <si>
    <t>Limpiado de loza sanitaria 1 gl</t>
  </si>
  <si>
    <t>Detergente en polvo con bicarbonato de uso industrial que no haga espuma 1 kg</t>
  </si>
  <si>
    <t>Cera para piso Mármol</t>
  </si>
  <si>
    <t>Removedor de cera 1gl</t>
  </si>
  <si>
    <t>Cera cremosa para piso de maderas</t>
  </si>
  <si>
    <t>Mecha para palo de piso</t>
  </si>
  <si>
    <t xml:space="preserve">Palo de piso con base plástica </t>
  </si>
  <si>
    <t xml:space="preserve">Bolsa para basura tamaño 76cmx86cm </t>
  </si>
  <si>
    <t xml:space="preserve">Atomizador plástico 1L. </t>
  </si>
  <si>
    <t>Bolsa para basura plástica extra fuerte transparente tamaño 76cmx102cm</t>
  </si>
  <si>
    <t xml:space="preserve">Escoba con palo de madera fibra sintetica </t>
  </si>
  <si>
    <t xml:space="preserve">Fibra para cepillo Pad pelo chanco #21 para piso marmol </t>
  </si>
  <si>
    <t>Lavaplatos en crema presentación 450 gramos</t>
  </si>
  <si>
    <t>Toallas desinfectante a base de cloro para limpieza de superficies</t>
  </si>
  <si>
    <t xml:space="preserve">	47121607</t>
  </si>
  <si>
    <t>Bolsa papel para aspiradora windsor marca Sensor - Modelo Triple - Che</t>
  </si>
  <si>
    <t>Bolsa papel para aspiradora Karcher modelo T15/1,</t>
  </si>
  <si>
    <t>Mopa para palo de piso 5"x24"</t>
  </si>
  <si>
    <t>Plumero sacudidor Polyester Duster</t>
  </si>
  <si>
    <t>Escobita con palo de madera confibra sintetica tamaño pequeña</t>
  </si>
  <si>
    <t>Cepillo ovalado de raíz</t>
  </si>
  <si>
    <t>Dispensador para Toalla Extender de 500 hojas longitud line</t>
  </si>
  <si>
    <t>Dispensador para papel higiénico longitud 250m. ancho hoja</t>
  </si>
  <si>
    <t xml:space="preserve">	30181614</t>
  </si>
  <si>
    <t>Dispensador Jabón líquido para manos</t>
  </si>
  <si>
    <t>Toallas Wypall</t>
  </si>
  <si>
    <t>Disco de fibra de nilón Pad Rojo de 25,4 mm (1 pulgada de grosor)</t>
  </si>
  <si>
    <t>Cepillo Pad Gris #20 tratamiento abrillantador para piso mármol, tratamiento químico que reacciona al aplicar agua. 50cm diametro x 2,5 cm grosor</t>
  </si>
  <si>
    <t>Pad Morado #21 con tratamiento abrillantador para piso mármol, tratamiento químico que reacciona al aplicar agua. 50cm diametro x 2,5cm grosor</t>
  </si>
  <si>
    <t>Bolsa para basura grande  61cm (24 pulgadas) x 71cm (30 pulgadas) color negro en paquete 10 und.</t>
  </si>
  <si>
    <t>Bolsa para basura tamaño jardín 85cm x 125 cm, color negro en paquete de 10 und.</t>
  </si>
  <si>
    <t>Bolsa para basura plástica color negro tamaño mediana 52 cm x 57 cm en paquete de 10 und.</t>
  </si>
  <si>
    <t>Bolsa para basura color negro 43 cm de ancho x 48 cm de largo en paquete de 10 und.</t>
  </si>
  <si>
    <t>Hisopo o cepillo para limpieza de inodoros, con palo plástico y de fibra sintetica, tamaño 36 cm</t>
  </si>
  <si>
    <t xml:space="preserve">	47131611</t>
  </si>
  <si>
    <t>Pala plástica de 279,4 mm ancho x  228,6 mm largo, con mango de madera para recoger basura</t>
  </si>
  <si>
    <t>Toalla extender papel para manos presentación caja de 6 und. 500 hojas de longitud lineal entre 240 m a 310 m, color blanco, extra absorbente y con cono reforzado</t>
  </si>
  <si>
    <t>Papel higiénico tipo Jumbo para dispensador, doble hoja biodegradable, longitud 250 m, color blanco, ancho hoja 9,7 cm</t>
  </si>
  <si>
    <t>aromatizante ambiental en aerosol</t>
  </si>
  <si>
    <t>Esponja verde BA-0100-002-0</t>
  </si>
  <si>
    <t>Guantes de limpieza afelpado amarillo M</t>
  </si>
  <si>
    <t>Guantes de limpieza amarillo L</t>
  </si>
  <si>
    <t>Guantes de limpieza amarillo M</t>
  </si>
  <si>
    <t>Jabón para manos aromatizado, para dispensador, envasado en bolsa plástica al vacido de 800 ml.</t>
  </si>
  <si>
    <t xml:space="preserve">	47131824</t>
  </si>
  <si>
    <t>Líquido para limpiar vidrios concentrado biodegradable</t>
  </si>
  <si>
    <t>Abrillantador para muebles de madera en aerosol</t>
  </si>
  <si>
    <t>Atomizador botella plástica (pistola de asperción) para 1L. con boquilla ajustable</t>
  </si>
  <si>
    <t>Escobilla de hule tipo squeeguee (secador) para limpieza de vidrios, hoja goma 50 cm, palo de plástico longitud 150cm, rosca especial ajustable</t>
  </si>
  <si>
    <t>Escobilla tipo squeeguee (secador) para pisos, base plástica con prensa de aluminio 55,88cm, palo aluminio longitud 155 cm, especial para secado de pisos</t>
  </si>
  <si>
    <t xml:space="preserve">Mechas para piso fibras de hilo larga duración </t>
  </si>
  <si>
    <t>1.03.01</t>
  </si>
  <si>
    <t>Servicios de información</t>
  </si>
  <si>
    <t>Servicios de Impresión, encuadernación y otros</t>
  </si>
  <si>
    <t>1.04.04</t>
  </si>
  <si>
    <t>Servicios de auditoría externa a estados financieros</t>
  </si>
  <si>
    <t>1.04.05</t>
  </si>
  <si>
    <t>Servicios de  implementacion de sistemas al sitio web</t>
  </si>
  <si>
    <t>1.07.01</t>
  </si>
  <si>
    <t xml:space="preserve">Servicios de capacitacion </t>
  </si>
  <si>
    <t>Servicios para actividades protocolarias</t>
  </si>
  <si>
    <t>Servicios de mantenimiento preventivo y correctivo de los equipos institucionales</t>
  </si>
  <si>
    <t>1.08.06</t>
  </si>
  <si>
    <t>Equipo comunicación</t>
  </si>
  <si>
    <t>1.08.08</t>
  </si>
  <si>
    <t>Servicio de mantenimiento de aires acondicionados</t>
  </si>
  <si>
    <t>CALCULADORA ELECTRÓNICA, VISUALIZADOR LCD, 12 DÍGITOS</t>
  </si>
  <si>
    <t>DISPENSADOR DE CINTA ADHESIVA</t>
  </si>
  <si>
    <t>SACAGRAPAS METALICO DE 6 cm (+/- 5 mm) CROMADO</t>
  </si>
  <si>
    <t>TIJERAS, LARGO DE 19,5 cm (+- 1 cm), CUCHILLAS DE ACERO INOXIDABLE</t>
  </si>
  <si>
    <t>HUMEDECEDOR DE DEDOS, EN PASTA</t>
  </si>
  <si>
    <t>MARCADOR RESALTADOR DE TEXTO, DIMENSIONES DE 12 cm DE LARGO (+- 1 cm), 2,5 cm DE ANCHO O DIÁMETRO (+- 0.5 cm), COLOR AMARILLO FOSFORECENTE.</t>
  </si>
  <si>
    <t>MARCADOR RESALTADOR DE TEXTO, DIMENSIONES DE 120 mm DE LARGO (+- 10 mm), 25 mm DE ANCHO O DIÁMETRO (+- 5 mm), COLOR VERDE FOSFORECENTE</t>
  </si>
  <si>
    <t>MARCADOR PERMANENTE, COLOR AZUL, CON PUNTA REDONDA, DE FIBRA DE ACRÍLICO, SECADO INSTANTÁNEO</t>
  </si>
  <si>
    <t>MARCADOR PERMANENTE, COLOR ROJO, CON PUNTA REDONDA, DE FIBRA DE ACRÍLICO, SECADO INSTANTÁNEO</t>
  </si>
  <si>
    <t>MARCADOR PERMANENTE, COLOR NEGRO, CON PUNTA REDONDA, DE FIBRA DE ACRÍLICO, SECADO INSTANTÁNEO,</t>
  </si>
  <si>
    <t>SELLO NUMERADOR (FOLIADOR), AUTOMÁTICO, ESTRUCTURA INTERNA METÁLICA, DE 8 DÍGITOS</t>
  </si>
  <si>
    <t>ENGRAPADORA METÁLICA, DE ACERO INOXIDABLE</t>
  </si>
  <si>
    <t>CINTA ADHESIVA MÁGICA TRANSPARENTE, DE 12 mm ANCHO X 33 m DE LARGO</t>
  </si>
  <si>
    <t>GOMA EN BARRA, TIPO LÁPIZ ADHESIVO, SISTEMA HERMÉTICO TAPA Y TUBO</t>
  </si>
  <si>
    <t>PRENSAS PARA FOLDERS (FASTENER) PRENSAS PARA FOLDERS </t>
  </si>
  <si>
    <t>CORTA PAPEL (CUTTER), GRANDE RETRACTABLE, CON BOTÓN DE BLOQUEO</t>
  </si>
  <si>
    <t>PERFORADORA DE PAPEL, DOS ORIFICIOS</t>
  </si>
  <si>
    <t>CORRECTOR LÍQUIDO, TIPO LÁPIZ, PUNTA ROLLER DE ACERO INOXIDABLE,</t>
  </si>
  <si>
    <t>MOUSE PAD CON REPOSAMUÑECAS DE GEL</t>
  </si>
  <si>
    <t>DISPOSITIVO DE ALMACENAMIENTO USB (LLAVE MAYA), ALMACENAMIENTO 64GB</t>
  </si>
  <si>
    <t>BATERÍA ALCALINA TIPO AAA,</t>
  </si>
  <si>
    <t>BATERÍA ALCALINA TIPO AA</t>
  </si>
  <si>
    <t>NOTAS ADHESIVAS (QUITA Y PON)</t>
  </si>
  <si>
    <t>MINIBANDERITAS PLÁSTICA, PARA ROTULAR</t>
  </si>
  <si>
    <t>CUADERNO DE RESORTES, RAYADO COMÚN, DE 80 HOJAS</t>
  </si>
  <si>
    <t>LIBRO DE ACTAS, CON EMPASTE DE CARTÓN 200 FOLIOS.</t>
  </si>
  <si>
    <t>CARPETA (FILE) DE MANILA, COLOR AMARILLO, TAMAÑO CARTA </t>
  </si>
  <si>
    <t>PAPEL PARA IMPRESIÓN TAMAÑO CARTA,</t>
  </si>
  <si>
    <t>PAPEL BOND N°20 TAMAÑO CARTA EN COLORES A ELEGIR EN PAQUETES DE 100 UNIDADES</t>
  </si>
  <si>
    <t>CARTULINA TIPO OPALINA, COLOR BLANCO, MEDIDA 21,59 cm X 27,94 cm (8,5 pulg X 11 pulg</t>
  </si>
  <si>
    <t>Camisetas tipo polo</t>
  </si>
  <si>
    <t>5.01.01</t>
  </si>
  <si>
    <t>Grasa liquida spray, para rodamientos, cojinetes y cadenas, rango de temperatura -25 a 140 °c, envasado en botes de 500 ml</t>
  </si>
  <si>
    <t>Adhesivo epóxido en presentación de 14 ml, para pegado de madera, metal, fibra de vidrio, porcelana,cerámica, mármol, piedra, PVC rígido entre otros, 
fuerza final extrema de 120 kg/cm², densidad de 1,1 g/ml</t>
  </si>
  <si>
    <t>Blister</t>
  </si>
  <si>
    <t>Paquete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</si>
</sst>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₡&quot;* #,##0.00_-;\-&quot;₡&quot;* #,##0.00_-;_-&quot;₡&quot;* &quot;-&quot;??_-;_-@_-"/>
    <numFmt numFmtId="164" formatCode="_(* #,##0.00_);_(* \(#,##0.00\);_(* &quot;-&quot;??_);_(@_)"/>
    <numFmt numFmtId="165" formatCode="_-[$₡-140A]* #,##0.00_-;\-[$₡-140A]* #,##0.00_-;_-[$₡-140A]* &quot;-&quot;??_-;_-@_-"/>
    <numFmt numFmtId="166" formatCode="[$₡-140A]#,##0.0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3" borderId="6" applyNumberFormat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64" fontId="0" fillId="2" borderId="0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7" fillId="0" borderId="1" xfId="5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44" fontId="7" fillId="0" borderId="4" xfId="6" applyFont="1" applyFill="1" applyBorder="1" applyAlignment="1">
      <alignment horizontal="center" vertical="center"/>
    </xf>
    <xf numFmtId="44" fontId="7" fillId="0" borderId="1" xfId="6" applyFont="1" applyFill="1" applyBorder="1" applyAlignment="1">
      <alignment horizontal="center" vertical="center"/>
    </xf>
    <xf numFmtId="44" fontId="7" fillId="0" borderId="1" xfId="1" applyNumberFormat="1" applyFont="1" applyFill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64" fontId="10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10" fillId="2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6" xfId="7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6" xfId="7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1" xfId="7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0" fillId="2" borderId="11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6" fontId="5" fillId="2" borderId="16" xfId="6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8">
    <cellStyle name="Millares" xfId="1" builtinId="3"/>
    <cellStyle name="Moneda" xfId="6" builtinId="4"/>
    <cellStyle name="Normal" xfId="0" builtinId="0"/>
    <cellStyle name="Normal 2" xfId="4" xr:uid="{F91A0D2B-2DEC-4A76-B715-3C9FBA232A9D}"/>
    <cellStyle name="Normal 3" xfId="2" xr:uid="{1F3138FF-DDBF-48DB-ABCC-85CB172B977B}"/>
    <cellStyle name="Normal 5" xfId="3" xr:uid="{D1F8D0EF-791A-4DF1-A8F2-7C61D8F5A7B3}"/>
    <cellStyle name="Porcentaje" xfId="5" builtinId="5"/>
    <cellStyle name="Salida" xfId="7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4572000</xdr:colOff>
      <xdr:row>0</xdr:row>
      <xdr:rowOff>190500</xdr:rowOff>
    </xdr:from>
    <xdr:to>
      <xdr:col>10</xdr:col>
      <xdr:colOff>366183</xdr:colOff>
      <xdr:row>3</xdr:row>
      <xdr:rowOff>11578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997996-4375-4F0F-A4A7-4A39D2A1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90500"/>
          <a:ext cx="5381625" cy="9640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99"/>
  <sheetViews>
    <sheetView tabSelected="1" topLeftCell="A463" zoomScale="90" zoomScaleNormal="90" workbookViewId="0">
      <selection activeCell="G482" sqref="G482"/>
    </sheetView>
  </sheetViews>
  <sheetFormatPr baseColWidth="10" defaultColWidth="11.42578125" defaultRowHeight="15" x14ac:dyDescent="0.25"/>
  <cols>
    <col min="1" max="1" width="13.85546875" style="4" bestFit="1" customWidth="1"/>
    <col min="2" max="2" width="14.28515625" style="2" customWidth="1"/>
    <col min="3" max="3" width="13.28515625" style="7" bestFit="1" customWidth="1"/>
    <col min="4" max="4" width="12.5703125" style="7" bestFit="1" customWidth="1"/>
    <col min="5" max="5" width="67.42578125" style="56" customWidth="1"/>
    <col min="6" max="6" width="12.28515625" style="4" customWidth="1"/>
    <col min="7" max="7" width="10.42578125" style="4" customWidth="1"/>
    <col min="8" max="8" width="18.7109375" style="10" customWidth="1"/>
    <col min="9" max="9" width="17.28515625" style="4" customWidth="1"/>
    <col min="10" max="10" width="16.5703125" style="4" bestFit="1" customWidth="1"/>
    <col min="11" max="16384" width="11.42578125" style="2"/>
  </cols>
  <sheetData>
    <row r="1" spans="1:10" ht="23.25" x14ac:dyDescent="0.35">
      <c r="A1" s="95" t="s">
        <v>469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0.25" customHeight="1" x14ac:dyDescent="0.35">
      <c r="A2" s="96" t="s">
        <v>26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46.5" customHeight="1" thickBot="1" x14ac:dyDescent="0.3">
      <c r="A3" s="34" t="s">
        <v>441</v>
      </c>
      <c r="B3" s="9" t="s">
        <v>27</v>
      </c>
      <c r="C3" s="6" t="s">
        <v>53</v>
      </c>
      <c r="D3"/>
    </row>
    <row r="4" spans="1:10" ht="45" x14ac:dyDescent="0.25">
      <c r="A4" s="44" t="s">
        <v>0</v>
      </c>
      <c r="B4" s="98" t="s">
        <v>1</v>
      </c>
      <c r="C4" s="45" t="s">
        <v>2</v>
      </c>
      <c r="D4" s="45" t="s">
        <v>3</v>
      </c>
      <c r="E4" s="57" t="s">
        <v>4</v>
      </c>
      <c r="F4" s="45" t="s">
        <v>5</v>
      </c>
      <c r="G4" s="45" t="s">
        <v>6</v>
      </c>
      <c r="H4" s="46" t="s">
        <v>443</v>
      </c>
      <c r="I4" s="45" t="s">
        <v>7</v>
      </c>
      <c r="J4" s="47" t="s">
        <v>8</v>
      </c>
    </row>
    <row r="5" spans="1:10" ht="17.100000000000001" customHeight="1" x14ac:dyDescent="0.25">
      <c r="A5" s="99">
        <v>1</v>
      </c>
      <c r="B5" s="86">
        <v>5</v>
      </c>
      <c r="C5" s="85">
        <v>8312170</v>
      </c>
      <c r="D5" s="85" t="s">
        <v>540</v>
      </c>
      <c r="E5" s="87" t="s">
        <v>541</v>
      </c>
      <c r="F5" s="85">
        <v>1</v>
      </c>
      <c r="G5" s="85" t="s">
        <v>60</v>
      </c>
      <c r="H5" s="13">
        <v>500000</v>
      </c>
      <c r="I5" s="14" t="s">
        <v>17</v>
      </c>
      <c r="J5" s="14" t="s">
        <v>125</v>
      </c>
    </row>
    <row r="6" spans="1:10" ht="17.100000000000001" customHeight="1" x14ac:dyDescent="0.25">
      <c r="A6" s="85">
        <f>+A5+1</f>
        <v>2</v>
      </c>
      <c r="B6" s="85">
        <v>5</v>
      </c>
      <c r="C6" s="86">
        <v>82121504</v>
      </c>
      <c r="D6" s="86" t="s">
        <v>21</v>
      </c>
      <c r="E6" s="88" t="s">
        <v>542</v>
      </c>
      <c r="F6" s="86">
        <v>1</v>
      </c>
      <c r="G6" s="86" t="s">
        <v>60</v>
      </c>
      <c r="H6" s="13">
        <v>500000</v>
      </c>
      <c r="I6" s="14" t="s">
        <v>17</v>
      </c>
      <c r="J6" s="14" t="s">
        <v>125</v>
      </c>
    </row>
    <row r="7" spans="1:10" ht="17.100000000000001" customHeight="1" x14ac:dyDescent="0.25">
      <c r="A7" s="85">
        <f t="shared" ref="A7:A44" si="0">+A6+1</f>
        <v>3</v>
      </c>
      <c r="B7" s="14">
        <v>5</v>
      </c>
      <c r="C7" s="89">
        <v>84111699</v>
      </c>
      <c r="D7" s="14" t="s">
        <v>543</v>
      </c>
      <c r="E7" s="26" t="s">
        <v>544</v>
      </c>
      <c r="F7" s="14">
        <v>1</v>
      </c>
      <c r="G7" s="14" t="s">
        <v>60</v>
      </c>
      <c r="H7" s="13">
        <v>40000000</v>
      </c>
      <c r="I7" s="14" t="s">
        <v>17</v>
      </c>
      <c r="J7" s="14" t="s">
        <v>125</v>
      </c>
    </row>
    <row r="8" spans="1:10" ht="17.100000000000001" customHeight="1" x14ac:dyDescent="0.25">
      <c r="A8" s="85">
        <f t="shared" si="0"/>
        <v>4</v>
      </c>
      <c r="B8" s="14">
        <v>5</v>
      </c>
      <c r="C8" s="89">
        <v>81112103</v>
      </c>
      <c r="D8" s="14" t="s">
        <v>545</v>
      </c>
      <c r="E8" s="26" t="s">
        <v>546</v>
      </c>
      <c r="F8" s="14">
        <v>1</v>
      </c>
      <c r="G8" s="14" t="s">
        <v>60</v>
      </c>
      <c r="H8" s="13">
        <v>17000000</v>
      </c>
      <c r="I8" s="14" t="s">
        <v>17</v>
      </c>
      <c r="J8" s="14" t="s">
        <v>125</v>
      </c>
    </row>
    <row r="9" spans="1:10" ht="17.100000000000001" customHeight="1" x14ac:dyDescent="0.25">
      <c r="A9" s="85">
        <f t="shared" si="0"/>
        <v>5</v>
      </c>
      <c r="B9" s="14">
        <v>5</v>
      </c>
      <c r="C9" s="89">
        <v>86132201</v>
      </c>
      <c r="D9" s="14" t="s">
        <v>547</v>
      </c>
      <c r="E9" s="26" t="s">
        <v>548</v>
      </c>
      <c r="F9" s="14">
        <v>1</v>
      </c>
      <c r="G9" s="14" t="s">
        <v>60</v>
      </c>
      <c r="H9" s="13">
        <v>900000</v>
      </c>
      <c r="I9" s="14" t="s">
        <v>17</v>
      </c>
      <c r="J9" s="14" t="s">
        <v>125</v>
      </c>
    </row>
    <row r="10" spans="1:10" ht="17.100000000000001" customHeight="1" x14ac:dyDescent="0.25">
      <c r="A10" s="85">
        <f t="shared" si="0"/>
        <v>6</v>
      </c>
      <c r="B10" s="14">
        <v>5</v>
      </c>
      <c r="C10" s="90">
        <v>80141999</v>
      </c>
      <c r="D10" s="14" t="s">
        <v>25</v>
      </c>
      <c r="E10" s="26" t="s">
        <v>549</v>
      </c>
      <c r="F10" s="14">
        <v>1</v>
      </c>
      <c r="G10" s="14" t="s">
        <v>60</v>
      </c>
      <c r="H10" s="13">
        <v>1000000</v>
      </c>
      <c r="I10" s="14" t="s">
        <v>17</v>
      </c>
      <c r="J10" s="14" t="s">
        <v>125</v>
      </c>
    </row>
    <row r="11" spans="1:10" ht="30" x14ac:dyDescent="0.25">
      <c r="A11" s="85">
        <f t="shared" si="0"/>
        <v>7</v>
      </c>
      <c r="B11" s="14">
        <v>5</v>
      </c>
      <c r="C11" s="89">
        <v>72101507</v>
      </c>
      <c r="D11" s="14" t="s">
        <v>140</v>
      </c>
      <c r="E11" s="26" t="s">
        <v>550</v>
      </c>
      <c r="F11" s="14">
        <v>1</v>
      </c>
      <c r="G11" s="14" t="s">
        <v>60</v>
      </c>
      <c r="H11" s="13">
        <v>2000000</v>
      </c>
      <c r="I11" s="14" t="s">
        <v>17</v>
      </c>
      <c r="J11" s="14" t="s">
        <v>125</v>
      </c>
    </row>
    <row r="12" spans="1:10" ht="17.100000000000001" customHeight="1" x14ac:dyDescent="0.25">
      <c r="A12" s="85">
        <f t="shared" si="0"/>
        <v>8</v>
      </c>
      <c r="B12" s="14">
        <v>5</v>
      </c>
      <c r="C12" s="89">
        <v>72103302</v>
      </c>
      <c r="D12" s="14" t="s">
        <v>551</v>
      </c>
      <c r="E12" s="26" t="s">
        <v>552</v>
      </c>
      <c r="F12" s="14">
        <v>1</v>
      </c>
      <c r="G12" s="14" t="s">
        <v>60</v>
      </c>
      <c r="H12" s="13">
        <v>2000000</v>
      </c>
      <c r="I12" s="14" t="s">
        <v>17</v>
      </c>
      <c r="J12" s="14" t="s">
        <v>125</v>
      </c>
    </row>
    <row r="13" spans="1:10" ht="17.100000000000001" customHeight="1" x14ac:dyDescent="0.25">
      <c r="A13" s="85">
        <f t="shared" si="0"/>
        <v>9</v>
      </c>
      <c r="B13" s="14">
        <v>5</v>
      </c>
      <c r="C13" s="89">
        <v>72101511</v>
      </c>
      <c r="D13" s="14" t="s">
        <v>553</v>
      </c>
      <c r="E13" s="26" t="s">
        <v>554</v>
      </c>
      <c r="F13" s="14">
        <v>1</v>
      </c>
      <c r="G13" s="14" t="s">
        <v>60</v>
      </c>
      <c r="H13" s="13">
        <v>3900000</v>
      </c>
      <c r="I13" s="14" t="s">
        <v>17</v>
      </c>
      <c r="J13" s="14" t="s">
        <v>125</v>
      </c>
    </row>
    <row r="14" spans="1:10" ht="17.100000000000001" customHeight="1" x14ac:dyDescent="0.25">
      <c r="A14" s="85">
        <f t="shared" si="0"/>
        <v>10</v>
      </c>
      <c r="B14" s="14">
        <v>5</v>
      </c>
      <c r="C14" s="91">
        <v>44101809</v>
      </c>
      <c r="D14" s="14" t="s">
        <v>111</v>
      </c>
      <c r="E14" s="43" t="s">
        <v>555</v>
      </c>
      <c r="F14" s="14">
        <v>20</v>
      </c>
      <c r="G14" s="14" t="s">
        <v>129</v>
      </c>
      <c r="H14" s="13">
        <v>62037.02</v>
      </c>
      <c r="I14" s="14" t="s">
        <v>134</v>
      </c>
      <c r="J14" s="89" t="s">
        <v>55</v>
      </c>
    </row>
    <row r="15" spans="1:10" ht="17.100000000000001" customHeight="1" x14ac:dyDescent="0.25">
      <c r="A15" s="85">
        <f t="shared" si="0"/>
        <v>11</v>
      </c>
      <c r="B15" s="14">
        <v>5</v>
      </c>
      <c r="C15" s="91">
        <v>44121605</v>
      </c>
      <c r="D15" s="14" t="s">
        <v>111</v>
      </c>
      <c r="E15" s="43" t="s">
        <v>556</v>
      </c>
      <c r="F15" s="14">
        <v>50</v>
      </c>
      <c r="G15" s="14" t="s">
        <v>129</v>
      </c>
      <c r="H15" s="13">
        <v>19601.43</v>
      </c>
      <c r="I15" s="14" t="s">
        <v>134</v>
      </c>
      <c r="J15" s="89" t="s">
        <v>55</v>
      </c>
    </row>
    <row r="16" spans="1:10" ht="17.100000000000001" customHeight="1" x14ac:dyDescent="0.25">
      <c r="A16" s="85">
        <f t="shared" si="0"/>
        <v>12</v>
      </c>
      <c r="B16" s="14">
        <v>5</v>
      </c>
      <c r="C16" s="91">
        <v>44121613</v>
      </c>
      <c r="D16" s="14" t="s">
        <v>111</v>
      </c>
      <c r="E16" s="43" t="s">
        <v>557</v>
      </c>
      <c r="F16" s="14">
        <v>50</v>
      </c>
      <c r="G16" s="14" t="s">
        <v>129</v>
      </c>
      <c r="H16" s="13">
        <v>7940.15</v>
      </c>
      <c r="I16" s="14" t="s">
        <v>134</v>
      </c>
      <c r="J16" s="89" t="s">
        <v>55</v>
      </c>
    </row>
    <row r="17" spans="1:10" ht="17.100000000000001" customHeight="1" x14ac:dyDescent="0.25">
      <c r="A17" s="85">
        <f t="shared" si="0"/>
        <v>13</v>
      </c>
      <c r="B17" s="14">
        <v>5</v>
      </c>
      <c r="C17" s="91">
        <v>44121618</v>
      </c>
      <c r="D17" s="14" t="s">
        <v>111</v>
      </c>
      <c r="E17" s="43" t="s">
        <v>558</v>
      </c>
      <c r="F17" s="14">
        <v>50</v>
      </c>
      <c r="G17" s="14" t="s">
        <v>129</v>
      </c>
      <c r="H17" s="13">
        <v>25577.46</v>
      </c>
      <c r="I17" s="14" t="s">
        <v>134</v>
      </c>
      <c r="J17" s="89" t="s">
        <v>55</v>
      </c>
    </row>
    <row r="18" spans="1:10" ht="17.100000000000001" customHeight="1" x14ac:dyDescent="0.25">
      <c r="A18" s="85">
        <f t="shared" si="0"/>
        <v>14</v>
      </c>
      <c r="B18" s="14">
        <v>5</v>
      </c>
      <c r="C18" s="91">
        <v>44121622</v>
      </c>
      <c r="D18" s="14" t="s">
        <v>111</v>
      </c>
      <c r="E18" s="43" t="s">
        <v>559</v>
      </c>
      <c r="F18" s="14">
        <v>50</v>
      </c>
      <c r="G18" s="14" t="s">
        <v>129</v>
      </c>
      <c r="H18" s="13">
        <v>15481</v>
      </c>
      <c r="I18" s="14" t="s">
        <v>134</v>
      </c>
      <c r="J18" s="89" t="s">
        <v>55</v>
      </c>
    </row>
    <row r="19" spans="1:10" ht="45" x14ac:dyDescent="0.25">
      <c r="A19" s="85">
        <f t="shared" si="0"/>
        <v>15</v>
      </c>
      <c r="B19" s="14">
        <v>5</v>
      </c>
      <c r="C19" s="91">
        <v>44121716</v>
      </c>
      <c r="D19" s="14" t="s">
        <v>111</v>
      </c>
      <c r="E19" s="29" t="s">
        <v>560</v>
      </c>
      <c r="F19" s="14">
        <v>25</v>
      </c>
      <c r="G19" s="14" t="s">
        <v>194</v>
      </c>
      <c r="H19" s="13">
        <v>52001.17</v>
      </c>
      <c r="I19" s="14" t="s">
        <v>134</v>
      </c>
      <c r="J19" s="89" t="s">
        <v>55</v>
      </c>
    </row>
    <row r="20" spans="1:10" ht="45" x14ac:dyDescent="0.25">
      <c r="A20" s="85">
        <f t="shared" si="0"/>
        <v>16</v>
      </c>
      <c r="B20" s="14">
        <v>5</v>
      </c>
      <c r="C20" s="91">
        <v>44121716</v>
      </c>
      <c r="D20" s="14" t="s">
        <v>111</v>
      </c>
      <c r="E20" s="29" t="s">
        <v>561</v>
      </c>
      <c r="F20" s="14">
        <v>25</v>
      </c>
      <c r="G20" s="14" t="s">
        <v>194</v>
      </c>
      <c r="H20" s="13">
        <v>53440.9</v>
      </c>
      <c r="I20" s="14" t="s">
        <v>134</v>
      </c>
      <c r="J20" s="89" t="s">
        <v>55</v>
      </c>
    </row>
    <row r="21" spans="1:10" ht="30" x14ac:dyDescent="0.25">
      <c r="A21" s="85">
        <f t="shared" si="0"/>
        <v>17</v>
      </c>
      <c r="B21" s="14">
        <v>5</v>
      </c>
      <c r="C21" s="91">
        <v>44121708</v>
      </c>
      <c r="D21" s="14" t="s">
        <v>111</v>
      </c>
      <c r="E21" s="29" t="s">
        <v>562</v>
      </c>
      <c r="F21" s="14">
        <v>25</v>
      </c>
      <c r="G21" s="14" t="s">
        <v>194</v>
      </c>
      <c r="H21" s="13">
        <v>60560.12</v>
      </c>
      <c r="I21" s="14" t="s">
        <v>134</v>
      </c>
      <c r="J21" s="89" t="s">
        <v>55</v>
      </c>
    </row>
    <row r="22" spans="1:10" ht="30" x14ac:dyDescent="0.25">
      <c r="A22" s="85">
        <f t="shared" si="0"/>
        <v>18</v>
      </c>
      <c r="B22" s="14">
        <v>5</v>
      </c>
      <c r="C22" s="91">
        <v>44121708</v>
      </c>
      <c r="D22" s="14" t="s">
        <v>111</v>
      </c>
      <c r="E22" s="69" t="s">
        <v>563</v>
      </c>
      <c r="F22" s="14">
        <v>25</v>
      </c>
      <c r="G22" s="14" t="s">
        <v>194</v>
      </c>
      <c r="H22" s="13">
        <v>60560.12</v>
      </c>
      <c r="I22" s="14" t="s">
        <v>134</v>
      </c>
      <c r="J22" s="89" t="s">
        <v>55</v>
      </c>
    </row>
    <row r="23" spans="1:10" ht="30" x14ac:dyDescent="0.25">
      <c r="A23" s="85">
        <f t="shared" si="0"/>
        <v>19</v>
      </c>
      <c r="B23" s="14">
        <v>5</v>
      </c>
      <c r="C23" s="91">
        <v>44121708</v>
      </c>
      <c r="D23" s="14" t="s">
        <v>111</v>
      </c>
      <c r="E23" s="29" t="s">
        <v>564</v>
      </c>
      <c r="F23" s="14">
        <v>25</v>
      </c>
      <c r="G23" s="14" t="s">
        <v>194</v>
      </c>
      <c r="H23" s="13">
        <v>60560.12</v>
      </c>
      <c r="I23" s="14" t="s">
        <v>134</v>
      </c>
      <c r="J23" s="89" t="s">
        <v>55</v>
      </c>
    </row>
    <row r="24" spans="1:10" ht="17.100000000000001" customHeight="1" x14ac:dyDescent="0.25">
      <c r="A24" s="85">
        <f t="shared" si="0"/>
        <v>20</v>
      </c>
      <c r="B24" s="14">
        <v>5</v>
      </c>
      <c r="C24" s="92">
        <v>44102402</v>
      </c>
      <c r="D24" s="14" t="s">
        <v>111</v>
      </c>
      <c r="E24" s="43" t="s">
        <v>565</v>
      </c>
      <c r="F24" s="14">
        <v>3</v>
      </c>
      <c r="G24" s="14" t="s">
        <v>129</v>
      </c>
      <c r="H24" s="13">
        <v>36784</v>
      </c>
      <c r="I24" s="14" t="s">
        <v>134</v>
      </c>
      <c r="J24" s="89" t="s">
        <v>55</v>
      </c>
    </row>
    <row r="25" spans="1:10" ht="17.100000000000001" customHeight="1" x14ac:dyDescent="0.25">
      <c r="A25" s="85">
        <f t="shared" si="0"/>
        <v>21</v>
      </c>
      <c r="B25" s="14">
        <v>5</v>
      </c>
      <c r="C25" s="91">
        <v>44121615</v>
      </c>
      <c r="D25" s="14" t="s">
        <v>111</v>
      </c>
      <c r="E25" s="43" t="s">
        <v>566</v>
      </c>
      <c r="F25" s="14">
        <v>15</v>
      </c>
      <c r="G25" s="14" t="s">
        <v>129</v>
      </c>
      <c r="H25" s="13">
        <v>17334.259999999998</v>
      </c>
      <c r="I25" s="14" t="s">
        <v>134</v>
      </c>
      <c r="J25" s="89" t="s">
        <v>55</v>
      </c>
    </row>
    <row r="26" spans="1:10" ht="17.100000000000001" customHeight="1" x14ac:dyDescent="0.25">
      <c r="A26" s="85">
        <f t="shared" si="0"/>
        <v>22</v>
      </c>
      <c r="B26" s="14">
        <v>5</v>
      </c>
      <c r="C26" s="91">
        <v>31201512</v>
      </c>
      <c r="D26" s="14" t="s">
        <v>111</v>
      </c>
      <c r="E26" s="43" t="s">
        <v>567</v>
      </c>
      <c r="F26" s="14">
        <v>50</v>
      </c>
      <c r="G26" s="14" t="s">
        <v>129</v>
      </c>
      <c r="H26" s="13">
        <v>11450</v>
      </c>
      <c r="I26" s="14" t="s">
        <v>134</v>
      </c>
      <c r="J26" s="89" t="s">
        <v>55</v>
      </c>
    </row>
    <row r="27" spans="1:10" ht="17.100000000000001" customHeight="1" x14ac:dyDescent="0.25">
      <c r="A27" s="85">
        <f t="shared" si="0"/>
        <v>23</v>
      </c>
      <c r="B27" s="14">
        <v>5</v>
      </c>
      <c r="C27" s="91">
        <v>31201610</v>
      </c>
      <c r="D27" s="14" t="s">
        <v>111</v>
      </c>
      <c r="E27" s="43" t="s">
        <v>568</v>
      </c>
      <c r="F27" s="14">
        <v>50</v>
      </c>
      <c r="G27" s="14" t="s">
        <v>129</v>
      </c>
      <c r="H27" s="13">
        <v>7259</v>
      </c>
      <c r="I27" s="14" t="s">
        <v>134</v>
      </c>
      <c r="J27" s="89" t="s">
        <v>55</v>
      </c>
    </row>
    <row r="28" spans="1:10" ht="17.100000000000001" customHeight="1" x14ac:dyDescent="0.25">
      <c r="A28" s="85">
        <f t="shared" si="0"/>
        <v>24</v>
      </c>
      <c r="B28" s="14">
        <v>5</v>
      </c>
      <c r="C28" s="92">
        <v>44122118</v>
      </c>
      <c r="D28" s="14" t="s">
        <v>111</v>
      </c>
      <c r="E28" s="43" t="s">
        <v>569</v>
      </c>
      <c r="F28" s="14">
        <v>50</v>
      </c>
      <c r="G28" s="14" t="s">
        <v>194</v>
      </c>
      <c r="H28" s="13">
        <v>19714</v>
      </c>
      <c r="I28" s="14" t="s">
        <v>134</v>
      </c>
      <c r="J28" s="89" t="s">
        <v>55</v>
      </c>
    </row>
    <row r="29" spans="1:10" ht="17.100000000000001" customHeight="1" x14ac:dyDescent="0.25">
      <c r="A29" s="85">
        <f t="shared" si="0"/>
        <v>25</v>
      </c>
      <c r="B29" s="14">
        <v>5</v>
      </c>
      <c r="C29" s="91">
        <v>44121612</v>
      </c>
      <c r="D29" s="14" t="s">
        <v>111</v>
      </c>
      <c r="E29" s="43" t="s">
        <v>570</v>
      </c>
      <c r="F29" s="14">
        <v>50</v>
      </c>
      <c r="G29" s="14" t="s">
        <v>129</v>
      </c>
      <c r="H29" s="13">
        <v>10082</v>
      </c>
      <c r="I29" s="14" t="s">
        <v>134</v>
      </c>
      <c r="J29" s="89" t="s">
        <v>55</v>
      </c>
    </row>
    <row r="30" spans="1:10" ht="17.100000000000001" customHeight="1" x14ac:dyDescent="0.25">
      <c r="A30" s="85">
        <f t="shared" si="0"/>
        <v>26</v>
      </c>
      <c r="B30" s="14">
        <v>5</v>
      </c>
      <c r="C30" s="91">
        <v>44101716</v>
      </c>
      <c r="D30" s="14" t="s">
        <v>111</v>
      </c>
      <c r="E30" s="43" t="s">
        <v>571</v>
      </c>
      <c r="F30" s="14">
        <v>30</v>
      </c>
      <c r="G30" s="14" t="s">
        <v>129</v>
      </c>
      <c r="H30" s="13">
        <v>33752</v>
      </c>
      <c r="I30" s="14" t="s">
        <v>134</v>
      </c>
      <c r="J30" s="89" t="s">
        <v>55</v>
      </c>
    </row>
    <row r="31" spans="1:10" ht="17.100000000000001" customHeight="1" x14ac:dyDescent="0.25">
      <c r="A31" s="85">
        <f t="shared" si="0"/>
        <v>27</v>
      </c>
      <c r="B31" s="14">
        <v>5</v>
      </c>
      <c r="C31" s="91">
        <v>44121802</v>
      </c>
      <c r="D31" s="14" t="s">
        <v>111</v>
      </c>
      <c r="E31" s="43" t="s">
        <v>572</v>
      </c>
      <c r="F31" s="14">
        <v>50</v>
      </c>
      <c r="G31" s="14" t="s">
        <v>129</v>
      </c>
      <c r="H31" s="13">
        <v>63058</v>
      </c>
      <c r="I31" s="14" t="s">
        <v>134</v>
      </c>
      <c r="J31" s="89" t="s">
        <v>55</v>
      </c>
    </row>
    <row r="32" spans="1:10" ht="17.100000000000001" customHeight="1" x14ac:dyDescent="0.25">
      <c r="A32" s="85">
        <f t="shared" si="0"/>
        <v>28</v>
      </c>
      <c r="B32" s="14">
        <v>5</v>
      </c>
      <c r="C32" s="91">
        <v>43211802</v>
      </c>
      <c r="D32" s="14" t="s">
        <v>111</v>
      </c>
      <c r="E32" s="43" t="s">
        <v>573</v>
      </c>
      <c r="F32" s="14">
        <v>30</v>
      </c>
      <c r="G32" s="14" t="s">
        <v>129</v>
      </c>
      <c r="H32" s="13">
        <v>63058</v>
      </c>
      <c r="I32" s="14" t="s">
        <v>134</v>
      </c>
      <c r="J32" s="89" t="s">
        <v>55</v>
      </c>
    </row>
    <row r="33" spans="1:10" ht="17.100000000000001" customHeight="1" x14ac:dyDescent="0.25">
      <c r="A33" s="85">
        <f t="shared" si="0"/>
        <v>29</v>
      </c>
      <c r="B33" s="14">
        <v>5</v>
      </c>
      <c r="C33" s="91">
        <v>43201824</v>
      </c>
      <c r="D33" s="14" t="s">
        <v>111</v>
      </c>
      <c r="E33" s="43" t="s">
        <v>574</v>
      </c>
      <c r="F33" s="14">
        <v>10</v>
      </c>
      <c r="G33" s="14" t="s">
        <v>129</v>
      </c>
      <c r="H33" s="13">
        <v>143000</v>
      </c>
      <c r="I33" s="14" t="s">
        <v>134</v>
      </c>
      <c r="J33" s="89" t="s">
        <v>55</v>
      </c>
    </row>
    <row r="34" spans="1:10" ht="17.100000000000001" customHeight="1" x14ac:dyDescent="0.25">
      <c r="A34" s="85">
        <f t="shared" si="0"/>
        <v>30</v>
      </c>
      <c r="B34" s="14">
        <v>5</v>
      </c>
      <c r="C34" s="91">
        <v>26111702</v>
      </c>
      <c r="D34" s="14" t="s">
        <v>111</v>
      </c>
      <c r="E34" s="43" t="s">
        <v>575</v>
      </c>
      <c r="F34" s="14">
        <v>50</v>
      </c>
      <c r="G34" s="14" t="s">
        <v>589</v>
      </c>
      <c r="H34" s="13">
        <v>14000</v>
      </c>
      <c r="I34" s="14" t="s">
        <v>134</v>
      </c>
      <c r="J34" s="89" t="s">
        <v>55</v>
      </c>
    </row>
    <row r="35" spans="1:10" ht="17.100000000000001" customHeight="1" x14ac:dyDescent="0.25">
      <c r="A35" s="85">
        <f t="shared" si="0"/>
        <v>31</v>
      </c>
      <c r="B35" s="14">
        <v>5</v>
      </c>
      <c r="C35" s="91">
        <v>26111702</v>
      </c>
      <c r="D35" s="14" t="s">
        <v>111</v>
      </c>
      <c r="E35" s="43" t="s">
        <v>576</v>
      </c>
      <c r="F35" s="14">
        <v>50</v>
      </c>
      <c r="G35" s="14" t="s">
        <v>589</v>
      </c>
      <c r="H35" s="13">
        <v>14000</v>
      </c>
      <c r="I35" s="14" t="s">
        <v>134</v>
      </c>
      <c r="J35" s="89" t="s">
        <v>55</v>
      </c>
    </row>
    <row r="36" spans="1:10" ht="17.100000000000001" customHeight="1" x14ac:dyDescent="0.25">
      <c r="A36" s="85">
        <f t="shared" si="0"/>
        <v>32</v>
      </c>
      <c r="B36" s="14">
        <v>5</v>
      </c>
      <c r="C36" s="91">
        <v>14111530</v>
      </c>
      <c r="D36" s="14" t="s">
        <v>127</v>
      </c>
      <c r="E36" s="43" t="s">
        <v>577</v>
      </c>
      <c r="F36" s="14">
        <v>500</v>
      </c>
      <c r="G36" s="14" t="s">
        <v>129</v>
      </c>
      <c r="H36" s="13">
        <v>57000</v>
      </c>
      <c r="I36" s="14" t="s">
        <v>134</v>
      </c>
      <c r="J36" s="89" t="s">
        <v>55</v>
      </c>
    </row>
    <row r="37" spans="1:10" ht="17.100000000000001" customHeight="1" x14ac:dyDescent="0.25">
      <c r="A37" s="85">
        <f t="shared" si="0"/>
        <v>33</v>
      </c>
      <c r="B37" s="14">
        <v>5</v>
      </c>
      <c r="C37" s="91">
        <v>55121616</v>
      </c>
      <c r="D37" s="14" t="s">
        <v>127</v>
      </c>
      <c r="E37" s="43" t="s">
        <v>578</v>
      </c>
      <c r="F37" s="14">
        <v>300</v>
      </c>
      <c r="G37" s="14" t="s">
        <v>129</v>
      </c>
      <c r="H37" s="13">
        <v>99627</v>
      </c>
      <c r="I37" s="14" t="s">
        <v>134</v>
      </c>
      <c r="J37" s="89" t="s">
        <v>55</v>
      </c>
    </row>
    <row r="38" spans="1:10" ht="17.100000000000001" customHeight="1" x14ac:dyDescent="0.25">
      <c r="A38" s="85">
        <f t="shared" si="0"/>
        <v>34</v>
      </c>
      <c r="B38" s="14">
        <v>5</v>
      </c>
      <c r="C38" s="91">
        <v>14111514</v>
      </c>
      <c r="D38" s="14" t="s">
        <v>127</v>
      </c>
      <c r="E38" s="43" t="s">
        <v>579</v>
      </c>
      <c r="F38" s="14">
        <v>100</v>
      </c>
      <c r="G38" s="14" t="s">
        <v>129</v>
      </c>
      <c r="H38" s="13">
        <v>47151</v>
      </c>
      <c r="I38" s="14" t="s">
        <v>134</v>
      </c>
      <c r="J38" s="89" t="s">
        <v>55</v>
      </c>
    </row>
    <row r="39" spans="1:10" ht="17.100000000000001" customHeight="1" x14ac:dyDescent="0.25">
      <c r="A39" s="85">
        <f t="shared" si="0"/>
        <v>35</v>
      </c>
      <c r="B39" s="14">
        <v>5</v>
      </c>
      <c r="C39" s="91">
        <v>14111808</v>
      </c>
      <c r="D39" s="14" t="s">
        <v>127</v>
      </c>
      <c r="E39" s="43" t="s">
        <v>580</v>
      </c>
      <c r="F39" s="14">
        <v>50</v>
      </c>
      <c r="G39" s="14" t="s">
        <v>129</v>
      </c>
      <c r="H39" s="13">
        <v>82080</v>
      </c>
      <c r="I39" s="14" t="s">
        <v>134</v>
      </c>
      <c r="J39" s="89" t="s">
        <v>55</v>
      </c>
    </row>
    <row r="40" spans="1:10" ht="17.100000000000001" customHeight="1" x14ac:dyDescent="0.25">
      <c r="A40" s="85">
        <f t="shared" si="0"/>
        <v>36</v>
      </c>
      <c r="B40" s="14">
        <v>5</v>
      </c>
      <c r="C40" s="91">
        <v>44122011</v>
      </c>
      <c r="D40" s="14" t="s">
        <v>127</v>
      </c>
      <c r="E40" s="43" t="s">
        <v>581</v>
      </c>
      <c r="F40" s="14">
        <v>100</v>
      </c>
      <c r="G40" s="14" t="s">
        <v>194</v>
      </c>
      <c r="H40" s="13">
        <v>223561</v>
      </c>
      <c r="I40" s="14" t="s">
        <v>134</v>
      </c>
      <c r="J40" s="89" t="s">
        <v>55</v>
      </c>
    </row>
    <row r="41" spans="1:10" ht="16.5" customHeight="1" x14ac:dyDescent="0.25">
      <c r="A41" s="85">
        <f t="shared" si="0"/>
        <v>37</v>
      </c>
      <c r="B41" s="14">
        <v>5</v>
      </c>
      <c r="C41" s="91">
        <v>14111507</v>
      </c>
      <c r="D41" s="14" t="s">
        <v>127</v>
      </c>
      <c r="E41" s="43" t="s">
        <v>582</v>
      </c>
      <c r="F41" s="14">
        <v>100</v>
      </c>
      <c r="G41" s="14" t="s">
        <v>129</v>
      </c>
      <c r="H41" s="13">
        <v>201000</v>
      </c>
      <c r="I41" s="14" t="s">
        <v>134</v>
      </c>
      <c r="J41" s="89" t="s">
        <v>55</v>
      </c>
    </row>
    <row r="42" spans="1:10" ht="16.5" customHeight="1" x14ac:dyDescent="0.25">
      <c r="A42" s="85">
        <f t="shared" si="0"/>
        <v>38</v>
      </c>
      <c r="B42" s="14">
        <v>5</v>
      </c>
      <c r="C42" s="91">
        <v>14111507</v>
      </c>
      <c r="D42" s="14" t="s">
        <v>127</v>
      </c>
      <c r="E42" s="43" t="s">
        <v>583</v>
      </c>
      <c r="F42" s="14">
        <v>50</v>
      </c>
      <c r="G42" s="14" t="s">
        <v>590</v>
      </c>
      <c r="H42" s="13">
        <v>59400</v>
      </c>
      <c r="I42" s="14" t="s">
        <v>134</v>
      </c>
      <c r="J42" s="89" t="s">
        <v>55</v>
      </c>
    </row>
    <row r="43" spans="1:10" ht="27" customHeight="1" x14ac:dyDescent="0.25">
      <c r="A43" s="85">
        <f t="shared" si="0"/>
        <v>39</v>
      </c>
      <c r="B43" s="14">
        <v>5</v>
      </c>
      <c r="C43" s="91">
        <v>14111519</v>
      </c>
      <c r="D43" s="14" t="s">
        <v>127</v>
      </c>
      <c r="E43" s="29" t="s">
        <v>584</v>
      </c>
      <c r="F43" s="14">
        <v>50</v>
      </c>
      <c r="G43" s="14" t="s">
        <v>590</v>
      </c>
      <c r="H43" s="13">
        <v>83023</v>
      </c>
      <c r="I43" s="14" t="s">
        <v>134</v>
      </c>
      <c r="J43" s="89" t="s">
        <v>55</v>
      </c>
    </row>
    <row r="44" spans="1:10" ht="18" customHeight="1" x14ac:dyDescent="0.25">
      <c r="A44" s="85">
        <f t="shared" si="0"/>
        <v>40</v>
      </c>
      <c r="B44" s="89">
        <v>5</v>
      </c>
      <c r="C44" s="89">
        <v>53103099</v>
      </c>
      <c r="D44" s="89" t="s">
        <v>50</v>
      </c>
      <c r="E44" s="93" t="s">
        <v>585</v>
      </c>
      <c r="F44" s="89">
        <v>25</v>
      </c>
      <c r="G44" s="89" t="s">
        <v>129</v>
      </c>
      <c r="H44" s="13">
        <v>187500</v>
      </c>
      <c r="I44" s="14" t="s">
        <v>134</v>
      </c>
      <c r="J44" s="89" t="s">
        <v>54</v>
      </c>
    </row>
    <row r="45" spans="1:10" ht="30" x14ac:dyDescent="0.25">
      <c r="A45" s="97">
        <f t="shared" ref="A45:A106" si="1">+A44+1</f>
        <v>41</v>
      </c>
      <c r="B45" s="12">
        <v>10</v>
      </c>
      <c r="C45" s="12">
        <v>82131603</v>
      </c>
      <c r="D45" s="12" t="s">
        <v>28</v>
      </c>
      <c r="E45" s="59" t="s">
        <v>52</v>
      </c>
      <c r="F45" s="12">
        <v>1</v>
      </c>
      <c r="G45" s="12" t="s">
        <v>60</v>
      </c>
      <c r="H45" s="13">
        <v>10000000</v>
      </c>
      <c r="I45" s="12" t="s">
        <v>17</v>
      </c>
      <c r="J45" s="12" t="s">
        <v>55</v>
      </c>
    </row>
    <row r="46" spans="1:10" ht="30" x14ac:dyDescent="0.25">
      <c r="A46" s="12">
        <f t="shared" si="1"/>
        <v>42</v>
      </c>
      <c r="B46" s="12">
        <v>10</v>
      </c>
      <c r="C46" s="12">
        <v>82131603</v>
      </c>
      <c r="D46" s="12" t="s">
        <v>28</v>
      </c>
      <c r="E46" s="59" t="s">
        <v>51</v>
      </c>
      <c r="F46" s="12">
        <v>1</v>
      </c>
      <c r="G46" s="12" t="s">
        <v>60</v>
      </c>
      <c r="H46" s="13">
        <v>10000000</v>
      </c>
      <c r="I46" s="12" t="s">
        <v>17</v>
      </c>
      <c r="J46" s="12" t="s">
        <v>54</v>
      </c>
    </row>
    <row r="47" spans="1:10" ht="16.5" customHeight="1" x14ac:dyDescent="0.25">
      <c r="A47" s="12">
        <f t="shared" si="1"/>
        <v>43</v>
      </c>
      <c r="B47" s="12">
        <v>10</v>
      </c>
      <c r="C47" s="12">
        <v>80111701</v>
      </c>
      <c r="D47" s="12" t="s">
        <v>28</v>
      </c>
      <c r="E47" s="58" t="s">
        <v>29</v>
      </c>
      <c r="F47" s="11">
        <v>1</v>
      </c>
      <c r="G47" s="11" t="s">
        <v>60</v>
      </c>
      <c r="H47" s="13">
        <v>3750000</v>
      </c>
      <c r="I47" s="11" t="s">
        <v>17</v>
      </c>
      <c r="J47" s="11" t="s">
        <v>54</v>
      </c>
    </row>
    <row r="48" spans="1:10" ht="16.5" customHeight="1" x14ac:dyDescent="0.25">
      <c r="A48" s="12">
        <f t="shared" si="1"/>
        <v>44</v>
      </c>
      <c r="B48" s="12">
        <v>10</v>
      </c>
      <c r="C48" s="12">
        <v>82131603</v>
      </c>
      <c r="D48" s="12" t="s">
        <v>28</v>
      </c>
      <c r="E48" s="58" t="s">
        <v>30</v>
      </c>
      <c r="F48" s="11">
        <v>1</v>
      </c>
      <c r="G48" s="11" t="s">
        <v>60</v>
      </c>
      <c r="H48" s="13">
        <v>11000000</v>
      </c>
      <c r="I48" s="11" t="s">
        <v>17</v>
      </c>
      <c r="J48" s="11" t="s">
        <v>54</v>
      </c>
    </row>
    <row r="49" spans="1:10" ht="16.5" customHeight="1" x14ac:dyDescent="0.25">
      <c r="A49" s="12">
        <f t="shared" si="1"/>
        <v>45</v>
      </c>
      <c r="B49" s="12">
        <v>10</v>
      </c>
      <c r="C49" s="12">
        <v>80141607</v>
      </c>
      <c r="D49" s="12" t="s">
        <v>28</v>
      </c>
      <c r="E49" s="58" t="s">
        <v>31</v>
      </c>
      <c r="F49" s="11">
        <v>5</v>
      </c>
      <c r="G49" s="11" t="s">
        <v>60</v>
      </c>
      <c r="H49" s="13">
        <v>16500000</v>
      </c>
      <c r="I49" s="11" t="s">
        <v>17</v>
      </c>
      <c r="J49" s="11" t="s">
        <v>54</v>
      </c>
    </row>
    <row r="50" spans="1:10" ht="16.5" customHeight="1" x14ac:dyDescent="0.25">
      <c r="A50" s="12">
        <f t="shared" si="1"/>
        <v>46</v>
      </c>
      <c r="B50" s="12">
        <v>10</v>
      </c>
      <c r="C50" s="12">
        <v>82151701</v>
      </c>
      <c r="D50" s="12" t="s">
        <v>28</v>
      </c>
      <c r="E50" s="58" t="s">
        <v>32</v>
      </c>
      <c r="F50" s="11">
        <v>2</v>
      </c>
      <c r="G50" s="11" t="s">
        <v>60</v>
      </c>
      <c r="H50" s="13">
        <v>4226200</v>
      </c>
      <c r="I50" s="11" t="s">
        <v>17</v>
      </c>
      <c r="J50" s="11" t="s">
        <v>54</v>
      </c>
    </row>
    <row r="51" spans="1:10" ht="16.5" customHeight="1" x14ac:dyDescent="0.25">
      <c r="A51" s="12">
        <f t="shared" si="1"/>
        <v>47</v>
      </c>
      <c r="B51" s="12">
        <v>10</v>
      </c>
      <c r="C51" s="12">
        <v>80141607</v>
      </c>
      <c r="D51" s="12" t="s">
        <v>28</v>
      </c>
      <c r="E51" s="58" t="s">
        <v>14</v>
      </c>
      <c r="F51" s="11">
        <v>4</v>
      </c>
      <c r="G51" s="11" t="s">
        <v>60</v>
      </c>
      <c r="H51" s="13">
        <v>57000000</v>
      </c>
      <c r="I51" s="11" t="s">
        <v>17</v>
      </c>
      <c r="J51" s="11" t="s">
        <v>54</v>
      </c>
    </row>
    <row r="52" spans="1:10" ht="16.5" customHeight="1" x14ac:dyDescent="0.25">
      <c r="A52" s="12">
        <f t="shared" si="1"/>
        <v>48</v>
      </c>
      <c r="B52" s="12">
        <v>10</v>
      </c>
      <c r="C52" s="12">
        <v>82151701</v>
      </c>
      <c r="D52" s="12" t="s">
        <v>28</v>
      </c>
      <c r="E52" s="58" t="s">
        <v>34</v>
      </c>
      <c r="F52" s="11">
        <v>10</v>
      </c>
      <c r="G52" s="11" t="s">
        <v>60</v>
      </c>
      <c r="H52" s="13">
        <v>70000000</v>
      </c>
      <c r="I52" s="11" t="s">
        <v>17</v>
      </c>
      <c r="J52" s="11" t="s">
        <v>55</v>
      </c>
    </row>
    <row r="53" spans="1:10" ht="16.5" customHeight="1" x14ac:dyDescent="0.25">
      <c r="A53" s="12">
        <f t="shared" si="1"/>
        <v>49</v>
      </c>
      <c r="B53" s="12">
        <v>10</v>
      </c>
      <c r="C53" s="12">
        <v>82151701</v>
      </c>
      <c r="D53" s="12" t="s">
        <v>28</v>
      </c>
      <c r="E53" s="58" t="s">
        <v>15</v>
      </c>
      <c r="F53" s="11">
        <v>17</v>
      </c>
      <c r="G53" s="11" t="s">
        <v>60</v>
      </c>
      <c r="H53" s="13">
        <v>26704000</v>
      </c>
      <c r="I53" s="11" t="s">
        <v>17</v>
      </c>
      <c r="J53" s="11" t="s">
        <v>55</v>
      </c>
    </row>
    <row r="54" spans="1:10" ht="16.5" customHeight="1" x14ac:dyDescent="0.25">
      <c r="A54" s="12">
        <f t="shared" si="1"/>
        <v>50</v>
      </c>
      <c r="B54" s="12">
        <v>10</v>
      </c>
      <c r="C54" s="12">
        <v>82151701</v>
      </c>
      <c r="D54" s="12" t="s">
        <v>28</v>
      </c>
      <c r="E54" s="58" t="s">
        <v>33</v>
      </c>
      <c r="F54" s="11">
        <v>1</v>
      </c>
      <c r="G54" s="11" t="s">
        <v>60</v>
      </c>
      <c r="H54" s="13">
        <v>35000000</v>
      </c>
      <c r="I54" s="11" t="s">
        <v>17</v>
      </c>
      <c r="J54" s="11" t="s">
        <v>54</v>
      </c>
    </row>
    <row r="55" spans="1:10" ht="16.5" customHeight="1" x14ac:dyDescent="0.25">
      <c r="A55" s="12">
        <f t="shared" si="1"/>
        <v>51</v>
      </c>
      <c r="B55" s="12">
        <v>10</v>
      </c>
      <c r="C55" s="12">
        <v>80141607</v>
      </c>
      <c r="D55" s="12" t="s">
        <v>28</v>
      </c>
      <c r="E55" s="58" t="s">
        <v>35</v>
      </c>
      <c r="F55" s="11">
        <v>5</v>
      </c>
      <c r="G55" s="11" t="s">
        <v>60</v>
      </c>
      <c r="H55" s="13">
        <v>8500000</v>
      </c>
      <c r="I55" s="11" t="s">
        <v>17</v>
      </c>
      <c r="J55" s="11" t="s">
        <v>56</v>
      </c>
    </row>
    <row r="56" spans="1:10" ht="16.5" customHeight="1" x14ac:dyDescent="0.25">
      <c r="A56" s="12">
        <f t="shared" si="1"/>
        <v>52</v>
      </c>
      <c r="B56" s="12">
        <v>10</v>
      </c>
      <c r="C56" s="12">
        <v>80141607</v>
      </c>
      <c r="D56" s="12" t="s">
        <v>28</v>
      </c>
      <c r="E56" s="58" t="s">
        <v>36</v>
      </c>
      <c r="F56" s="11">
        <v>2</v>
      </c>
      <c r="G56" s="11" t="s">
        <v>60</v>
      </c>
      <c r="H56" s="13">
        <v>23421194</v>
      </c>
      <c r="I56" s="11" t="s">
        <v>17</v>
      </c>
      <c r="J56" s="11" t="s">
        <v>55</v>
      </c>
    </row>
    <row r="57" spans="1:10" ht="16.5" customHeight="1" x14ac:dyDescent="0.25">
      <c r="A57" s="12">
        <f t="shared" si="1"/>
        <v>53</v>
      </c>
      <c r="B57" s="12">
        <v>10</v>
      </c>
      <c r="C57" s="12">
        <v>82151701</v>
      </c>
      <c r="D57" s="12" t="s">
        <v>28</v>
      </c>
      <c r="E57" s="58" t="s">
        <v>37</v>
      </c>
      <c r="F57" s="11">
        <v>2</v>
      </c>
      <c r="G57" s="11" t="s">
        <v>60</v>
      </c>
      <c r="H57" s="13">
        <v>10003212</v>
      </c>
      <c r="I57" s="11" t="s">
        <v>17</v>
      </c>
      <c r="J57" s="11" t="s">
        <v>56</v>
      </c>
    </row>
    <row r="58" spans="1:10" ht="16.5" customHeight="1" x14ac:dyDescent="0.25">
      <c r="A58" s="12">
        <f t="shared" si="1"/>
        <v>54</v>
      </c>
      <c r="B58" s="12">
        <v>10</v>
      </c>
      <c r="C58" s="12">
        <v>80141607</v>
      </c>
      <c r="D58" s="12" t="s">
        <v>28</v>
      </c>
      <c r="E58" s="58" t="s">
        <v>38</v>
      </c>
      <c r="F58" s="11">
        <v>1</v>
      </c>
      <c r="G58" s="11" t="s">
        <v>60</v>
      </c>
      <c r="H58" s="13">
        <v>4000000</v>
      </c>
      <c r="I58" s="11" t="s">
        <v>17</v>
      </c>
      <c r="J58" s="11" t="s">
        <v>56</v>
      </c>
    </row>
    <row r="59" spans="1:10" ht="30" x14ac:dyDescent="0.25">
      <c r="A59" s="12">
        <f t="shared" si="1"/>
        <v>55</v>
      </c>
      <c r="B59" s="12">
        <v>10</v>
      </c>
      <c r="C59" s="12">
        <v>82151701</v>
      </c>
      <c r="D59" s="12" t="s">
        <v>28</v>
      </c>
      <c r="E59" s="59" t="s">
        <v>39</v>
      </c>
      <c r="F59" s="12">
        <v>9</v>
      </c>
      <c r="G59" s="12" t="s">
        <v>60</v>
      </c>
      <c r="H59" s="13">
        <v>24000000</v>
      </c>
      <c r="I59" s="12" t="s">
        <v>17</v>
      </c>
      <c r="J59" s="12" t="s">
        <v>56</v>
      </c>
    </row>
    <row r="60" spans="1:10" ht="16.5" customHeight="1" x14ac:dyDescent="0.25">
      <c r="A60" s="12">
        <f t="shared" si="1"/>
        <v>56</v>
      </c>
      <c r="B60" s="12">
        <v>10</v>
      </c>
      <c r="C60" s="12">
        <v>80141607</v>
      </c>
      <c r="D60" s="12" t="s">
        <v>28</v>
      </c>
      <c r="E60" s="58" t="s">
        <v>42</v>
      </c>
      <c r="F60" s="11">
        <v>3</v>
      </c>
      <c r="G60" s="11" t="s">
        <v>60</v>
      </c>
      <c r="H60" s="13">
        <v>10000000</v>
      </c>
      <c r="I60" s="11" t="s">
        <v>17</v>
      </c>
      <c r="J60" s="11" t="s">
        <v>56</v>
      </c>
    </row>
    <row r="61" spans="1:10" ht="16.5" customHeight="1" x14ac:dyDescent="0.25">
      <c r="A61" s="12">
        <f t="shared" si="1"/>
        <v>57</v>
      </c>
      <c r="B61" s="12">
        <v>10</v>
      </c>
      <c r="C61" s="12">
        <v>80141607</v>
      </c>
      <c r="D61" s="12" t="s">
        <v>28</v>
      </c>
      <c r="E61" s="58" t="s">
        <v>43</v>
      </c>
      <c r="F61" s="11">
        <v>1</v>
      </c>
      <c r="G61" s="11" t="s">
        <v>60</v>
      </c>
      <c r="H61" s="13">
        <v>16500000</v>
      </c>
      <c r="I61" s="11" t="s">
        <v>17</v>
      </c>
      <c r="J61" s="11" t="s">
        <v>56</v>
      </c>
    </row>
    <row r="62" spans="1:10" ht="16.5" customHeight="1" x14ac:dyDescent="0.25">
      <c r="A62" s="12">
        <f t="shared" si="1"/>
        <v>58</v>
      </c>
      <c r="B62" s="12">
        <v>10</v>
      </c>
      <c r="C62" s="12">
        <v>80141607</v>
      </c>
      <c r="D62" s="12" t="s">
        <v>28</v>
      </c>
      <c r="E62" s="58" t="s">
        <v>44</v>
      </c>
      <c r="F62" s="11">
        <v>2</v>
      </c>
      <c r="G62" s="11" t="s">
        <v>60</v>
      </c>
      <c r="H62" s="13">
        <v>5600000</v>
      </c>
      <c r="I62" s="11" t="s">
        <v>17</v>
      </c>
      <c r="J62" s="11" t="s">
        <v>56</v>
      </c>
    </row>
    <row r="63" spans="1:10" ht="16.5" customHeight="1" x14ac:dyDescent="0.25">
      <c r="A63" s="12">
        <f t="shared" si="1"/>
        <v>59</v>
      </c>
      <c r="B63" s="12">
        <v>10</v>
      </c>
      <c r="C63" s="12">
        <v>80141607</v>
      </c>
      <c r="D63" s="12" t="s">
        <v>28</v>
      </c>
      <c r="E63" s="58" t="s">
        <v>22</v>
      </c>
      <c r="F63" s="11">
        <v>2</v>
      </c>
      <c r="G63" s="11" t="s">
        <v>60</v>
      </c>
      <c r="H63" s="13">
        <v>4000000</v>
      </c>
      <c r="I63" s="11" t="s">
        <v>17</v>
      </c>
      <c r="J63" s="11" t="s">
        <v>56</v>
      </c>
    </row>
    <row r="64" spans="1:10" ht="16.5" customHeight="1" x14ac:dyDescent="0.25">
      <c r="A64" s="12">
        <f t="shared" si="1"/>
        <v>60</v>
      </c>
      <c r="B64" s="12">
        <v>10</v>
      </c>
      <c r="C64" s="12">
        <v>80141607</v>
      </c>
      <c r="D64" s="12" t="s">
        <v>28</v>
      </c>
      <c r="E64" s="58" t="s">
        <v>40</v>
      </c>
      <c r="F64" s="11">
        <v>2</v>
      </c>
      <c r="G64" s="11" t="s">
        <v>60</v>
      </c>
      <c r="H64" s="13">
        <v>5500000</v>
      </c>
      <c r="I64" s="11" t="s">
        <v>17</v>
      </c>
      <c r="J64" s="11" t="s">
        <v>56</v>
      </c>
    </row>
    <row r="65" spans="1:10" ht="16.5" customHeight="1" x14ac:dyDescent="0.25">
      <c r="A65" s="12">
        <f t="shared" si="1"/>
        <v>61</v>
      </c>
      <c r="B65" s="12">
        <v>10</v>
      </c>
      <c r="C65" s="12">
        <v>80141607</v>
      </c>
      <c r="D65" s="12" t="s">
        <v>28</v>
      </c>
      <c r="E65" s="58" t="s">
        <v>41</v>
      </c>
      <c r="F65" s="11">
        <v>5</v>
      </c>
      <c r="G65" s="11" t="s">
        <v>60</v>
      </c>
      <c r="H65" s="13">
        <v>18000000</v>
      </c>
      <c r="I65" s="11" t="s">
        <v>17</v>
      </c>
      <c r="J65" s="11" t="s">
        <v>56</v>
      </c>
    </row>
    <row r="66" spans="1:10" ht="16.5" customHeight="1" x14ac:dyDescent="0.25">
      <c r="A66" s="12">
        <f t="shared" si="1"/>
        <v>62</v>
      </c>
      <c r="B66" s="12">
        <v>10</v>
      </c>
      <c r="C66" s="12">
        <v>82169901</v>
      </c>
      <c r="D66" s="12" t="s">
        <v>21</v>
      </c>
      <c r="E66" s="58" t="s">
        <v>45</v>
      </c>
      <c r="F66" s="11">
        <v>1</v>
      </c>
      <c r="G66" s="11" t="s">
        <v>60</v>
      </c>
      <c r="H66" s="13">
        <v>3600000</v>
      </c>
      <c r="I66" s="11" t="s">
        <v>17</v>
      </c>
      <c r="J66" s="11" t="s">
        <v>55</v>
      </c>
    </row>
    <row r="67" spans="1:10" ht="16.5" customHeight="1" x14ac:dyDescent="0.25">
      <c r="A67" s="12">
        <f t="shared" si="1"/>
        <v>63</v>
      </c>
      <c r="B67" s="12">
        <v>10</v>
      </c>
      <c r="C67" s="12">
        <v>82169901</v>
      </c>
      <c r="D67" s="12" t="s">
        <v>25</v>
      </c>
      <c r="E67" s="58" t="s">
        <v>47</v>
      </c>
      <c r="F67" s="11">
        <v>1</v>
      </c>
      <c r="G67" s="11" t="s">
        <v>60</v>
      </c>
      <c r="H67" s="13">
        <v>5000000</v>
      </c>
      <c r="I67" s="11" t="s">
        <v>17</v>
      </c>
      <c r="J67" s="11" t="s">
        <v>55</v>
      </c>
    </row>
    <row r="68" spans="1:10" ht="16.5" customHeight="1" x14ac:dyDescent="0.25">
      <c r="A68" s="12">
        <f t="shared" si="1"/>
        <v>64</v>
      </c>
      <c r="B68" s="12">
        <v>10</v>
      </c>
      <c r="C68" s="12">
        <v>84131504</v>
      </c>
      <c r="D68" s="12" t="s">
        <v>48</v>
      </c>
      <c r="E68" s="58" t="s">
        <v>46</v>
      </c>
      <c r="F68" s="11">
        <v>1</v>
      </c>
      <c r="G68" s="11" t="s">
        <v>60</v>
      </c>
      <c r="H68" s="13">
        <v>2500000</v>
      </c>
      <c r="I68" s="11" t="s">
        <v>17</v>
      </c>
      <c r="J68" s="11" t="s">
        <v>55</v>
      </c>
    </row>
    <row r="69" spans="1:10" ht="16.5" customHeight="1" x14ac:dyDescent="0.25">
      <c r="A69" s="12">
        <f t="shared" si="1"/>
        <v>65</v>
      </c>
      <c r="B69" s="12">
        <v>10</v>
      </c>
      <c r="C69" s="12">
        <v>47131829</v>
      </c>
      <c r="D69" s="12" t="s">
        <v>24</v>
      </c>
      <c r="E69" s="58" t="s">
        <v>23</v>
      </c>
      <c r="F69" s="11">
        <v>1</v>
      </c>
      <c r="G69" s="11" t="s">
        <v>16</v>
      </c>
      <c r="H69" s="13">
        <v>100000</v>
      </c>
      <c r="I69" s="11" t="s">
        <v>17</v>
      </c>
      <c r="J69" s="11" t="s">
        <v>55</v>
      </c>
    </row>
    <row r="70" spans="1:10" ht="16.5" customHeight="1" x14ac:dyDescent="0.25">
      <c r="A70" s="12">
        <f t="shared" si="1"/>
        <v>66</v>
      </c>
      <c r="B70" s="12">
        <v>10</v>
      </c>
      <c r="C70" s="14">
        <v>14111506</v>
      </c>
      <c r="D70" s="14" t="s">
        <v>127</v>
      </c>
      <c r="E70" s="60" t="s">
        <v>18</v>
      </c>
      <c r="F70" s="15">
        <v>1</v>
      </c>
      <c r="G70" s="15" t="s">
        <v>16</v>
      </c>
      <c r="H70" s="13">
        <v>500000</v>
      </c>
      <c r="I70" s="15" t="s">
        <v>17</v>
      </c>
      <c r="J70" s="11" t="s">
        <v>56</v>
      </c>
    </row>
    <row r="71" spans="1:10" ht="16.5" customHeight="1" x14ac:dyDescent="0.25">
      <c r="A71" s="12">
        <f t="shared" si="1"/>
        <v>67</v>
      </c>
      <c r="B71" s="12">
        <v>10</v>
      </c>
      <c r="C71" s="14">
        <v>11161801</v>
      </c>
      <c r="D71" s="14" t="s">
        <v>50</v>
      </c>
      <c r="E71" s="60" t="s">
        <v>49</v>
      </c>
      <c r="F71" s="15">
        <v>1</v>
      </c>
      <c r="G71" s="15" t="s">
        <v>16</v>
      </c>
      <c r="H71" s="13">
        <v>300000</v>
      </c>
      <c r="I71" s="15" t="s">
        <v>17</v>
      </c>
      <c r="J71" s="11" t="s">
        <v>56</v>
      </c>
    </row>
    <row r="72" spans="1:10" ht="16.5" customHeight="1" x14ac:dyDescent="0.25">
      <c r="A72" s="12">
        <f t="shared" si="1"/>
        <v>68</v>
      </c>
      <c r="B72" s="12">
        <v>10</v>
      </c>
      <c r="C72" s="12">
        <v>43211503</v>
      </c>
      <c r="D72" s="12" t="s">
        <v>20</v>
      </c>
      <c r="E72" s="58" t="s">
        <v>19</v>
      </c>
      <c r="F72" s="11">
        <v>1</v>
      </c>
      <c r="G72" s="11" t="s">
        <v>16</v>
      </c>
      <c r="H72" s="13">
        <v>2000000</v>
      </c>
      <c r="I72" s="11" t="s">
        <v>17</v>
      </c>
      <c r="J72" s="11" t="s">
        <v>10</v>
      </c>
    </row>
    <row r="73" spans="1:10" ht="16.5" customHeight="1" x14ac:dyDescent="0.25">
      <c r="A73" s="97">
        <f t="shared" si="1"/>
        <v>69</v>
      </c>
      <c r="B73" s="16">
        <v>15</v>
      </c>
      <c r="C73" s="17">
        <v>78101801</v>
      </c>
      <c r="D73" s="18" t="s">
        <v>58</v>
      </c>
      <c r="E73" s="61" t="s">
        <v>59</v>
      </c>
      <c r="F73" s="16">
        <v>1</v>
      </c>
      <c r="G73" s="16" t="s">
        <v>60</v>
      </c>
      <c r="H73" s="13">
        <v>2000000</v>
      </c>
      <c r="I73" s="11" t="s">
        <v>17</v>
      </c>
      <c r="J73" s="19" t="s">
        <v>56</v>
      </c>
    </row>
    <row r="74" spans="1:10" ht="16.5" customHeight="1" x14ac:dyDescent="0.25">
      <c r="A74" s="12">
        <f t="shared" si="1"/>
        <v>70</v>
      </c>
      <c r="B74" s="19">
        <v>15</v>
      </c>
      <c r="C74" s="20">
        <v>82169901</v>
      </c>
      <c r="D74" s="11" t="s">
        <v>28</v>
      </c>
      <c r="E74" s="62" t="s">
        <v>61</v>
      </c>
      <c r="F74" s="19">
        <v>10</v>
      </c>
      <c r="G74" s="16" t="s">
        <v>60</v>
      </c>
      <c r="H74" s="13">
        <v>8000000</v>
      </c>
      <c r="I74" s="11" t="s">
        <v>17</v>
      </c>
      <c r="J74" s="19" t="s">
        <v>124</v>
      </c>
    </row>
    <row r="75" spans="1:10" ht="16.5" customHeight="1" x14ac:dyDescent="0.25">
      <c r="A75" s="12">
        <f t="shared" si="1"/>
        <v>71</v>
      </c>
      <c r="B75" s="19">
        <v>15</v>
      </c>
      <c r="C75" s="11">
        <v>78111899</v>
      </c>
      <c r="D75" s="11" t="s">
        <v>48</v>
      </c>
      <c r="E75" s="62" t="s">
        <v>62</v>
      </c>
      <c r="F75" s="19">
        <v>6</v>
      </c>
      <c r="G75" s="16" t="s">
        <v>60</v>
      </c>
      <c r="H75" s="13">
        <v>1850000</v>
      </c>
      <c r="I75" s="11" t="s">
        <v>17</v>
      </c>
      <c r="J75" s="19" t="s">
        <v>56</v>
      </c>
    </row>
    <row r="76" spans="1:10" ht="16.5" customHeight="1" x14ac:dyDescent="0.25">
      <c r="A76" s="12">
        <f t="shared" si="1"/>
        <v>72</v>
      </c>
      <c r="B76" s="19">
        <v>15</v>
      </c>
      <c r="C76" s="12">
        <v>82991501</v>
      </c>
      <c r="D76" s="12" t="s">
        <v>63</v>
      </c>
      <c r="E76" s="63" t="s">
        <v>64</v>
      </c>
      <c r="F76" s="19">
        <v>17</v>
      </c>
      <c r="G76" s="19" t="s">
        <v>60</v>
      </c>
      <c r="H76" s="13">
        <v>1000000</v>
      </c>
      <c r="I76" s="11" t="s">
        <v>17</v>
      </c>
      <c r="J76" s="19" t="s">
        <v>124</v>
      </c>
    </row>
    <row r="77" spans="1:10" ht="16.5" customHeight="1" x14ac:dyDescent="0.25">
      <c r="A77" s="12">
        <f t="shared" si="1"/>
        <v>73</v>
      </c>
      <c r="B77" s="19">
        <v>15</v>
      </c>
      <c r="C77" s="12">
        <v>72151511</v>
      </c>
      <c r="D77" s="12" t="s">
        <v>63</v>
      </c>
      <c r="E77" s="63" t="s">
        <v>65</v>
      </c>
      <c r="F77" s="19">
        <v>10</v>
      </c>
      <c r="G77" s="19" t="s">
        <v>60</v>
      </c>
      <c r="H77" s="13">
        <v>1000000</v>
      </c>
      <c r="I77" s="11" t="s">
        <v>17</v>
      </c>
      <c r="J77" s="19" t="s">
        <v>56</v>
      </c>
    </row>
    <row r="78" spans="1:10" ht="16.5" customHeight="1" x14ac:dyDescent="0.25">
      <c r="A78" s="12">
        <f t="shared" si="1"/>
        <v>74</v>
      </c>
      <c r="B78" s="19">
        <v>15</v>
      </c>
      <c r="C78" s="12">
        <v>31211502</v>
      </c>
      <c r="D78" s="21" t="s">
        <v>66</v>
      </c>
      <c r="E78" s="63" t="s">
        <v>67</v>
      </c>
      <c r="F78" s="19">
        <v>12</v>
      </c>
      <c r="G78" s="19" t="s">
        <v>128</v>
      </c>
      <c r="H78" s="13">
        <v>500000</v>
      </c>
      <c r="I78" s="11" t="s">
        <v>17</v>
      </c>
      <c r="J78" s="19" t="s">
        <v>56</v>
      </c>
    </row>
    <row r="79" spans="1:10" ht="16.5" customHeight="1" x14ac:dyDescent="0.25">
      <c r="A79" s="12">
        <f t="shared" si="1"/>
        <v>75</v>
      </c>
      <c r="B79" s="19">
        <v>15</v>
      </c>
      <c r="C79" s="12">
        <v>39112205</v>
      </c>
      <c r="D79" s="12" t="s">
        <v>24</v>
      </c>
      <c r="E79" s="22" t="s">
        <v>68</v>
      </c>
      <c r="F79" s="19">
        <v>4</v>
      </c>
      <c r="G79" s="19" t="s">
        <v>128</v>
      </c>
      <c r="H79" s="13">
        <v>350000</v>
      </c>
      <c r="I79" s="11" t="s">
        <v>17</v>
      </c>
      <c r="J79" s="19" t="s">
        <v>124</v>
      </c>
    </row>
    <row r="80" spans="1:10" ht="16.5" customHeight="1" x14ac:dyDescent="0.25">
      <c r="A80" s="12">
        <f t="shared" si="1"/>
        <v>76</v>
      </c>
      <c r="B80" s="19">
        <v>15</v>
      </c>
      <c r="C80" s="12">
        <v>39112205</v>
      </c>
      <c r="D80" s="12" t="s">
        <v>24</v>
      </c>
      <c r="E80" s="22" t="s">
        <v>69</v>
      </c>
      <c r="F80" s="19">
        <v>4</v>
      </c>
      <c r="G80" s="19" t="s">
        <v>128</v>
      </c>
      <c r="H80" s="13">
        <v>350000</v>
      </c>
      <c r="I80" s="11" t="s">
        <v>17</v>
      </c>
      <c r="J80" s="19" t="s">
        <v>124</v>
      </c>
    </row>
    <row r="81" spans="1:10" ht="16.5" customHeight="1" x14ac:dyDescent="0.25">
      <c r="A81" s="12">
        <f t="shared" si="1"/>
        <v>77</v>
      </c>
      <c r="B81" s="19">
        <v>15</v>
      </c>
      <c r="C81" s="12">
        <v>46171501</v>
      </c>
      <c r="D81" s="12" t="s">
        <v>70</v>
      </c>
      <c r="E81" s="63" t="s">
        <v>71</v>
      </c>
      <c r="F81" s="19">
        <v>5</v>
      </c>
      <c r="G81" s="19" t="s">
        <v>129</v>
      </c>
      <c r="H81" s="13">
        <v>250000</v>
      </c>
      <c r="I81" s="11" t="s">
        <v>17</v>
      </c>
      <c r="J81" s="19" t="s">
        <v>56</v>
      </c>
    </row>
    <row r="82" spans="1:10" ht="16.5" customHeight="1" x14ac:dyDescent="0.25">
      <c r="A82" s="12">
        <f t="shared" si="1"/>
        <v>78</v>
      </c>
      <c r="B82" s="19">
        <v>15</v>
      </c>
      <c r="C82" s="12">
        <v>31161520</v>
      </c>
      <c r="D82" s="12" t="s">
        <v>70</v>
      </c>
      <c r="E82" s="63" t="s">
        <v>72</v>
      </c>
      <c r="F82" s="19">
        <v>500</v>
      </c>
      <c r="G82" s="19" t="s">
        <v>129</v>
      </c>
      <c r="H82" s="13">
        <v>250000</v>
      </c>
      <c r="I82" s="11" t="s">
        <v>17</v>
      </c>
      <c r="J82" s="19" t="s">
        <v>125</v>
      </c>
    </row>
    <row r="83" spans="1:10" ht="16.5" customHeight="1" x14ac:dyDescent="0.25">
      <c r="A83" s="12">
        <f t="shared" si="1"/>
        <v>79</v>
      </c>
      <c r="B83" s="19">
        <v>15</v>
      </c>
      <c r="C83" s="12" t="s">
        <v>73</v>
      </c>
      <c r="D83" s="12" t="s">
        <v>70</v>
      </c>
      <c r="E83" s="63" t="s">
        <v>74</v>
      </c>
      <c r="F83" s="19">
        <v>500</v>
      </c>
      <c r="G83" s="19" t="s">
        <v>129</v>
      </c>
      <c r="H83" s="13">
        <v>250000</v>
      </c>
      <c r="I83" s="11" t="s">
        <v>17</v>
      </c>
      <c r="J83" s="19" t="s">
        <v>125</v>
      </c>
    </row>
    <row r="84" spans="1:10" ht="16.5" customHeight="1" x14ac:dyDescent="0.25">
      <c r="A84" s="12">
        <f t="shared" si="1"/>
        <v>80</v>
      </c>
      <c r="B84" s="19">
        <v>15</v>
      </c>
      <c r="C84" s="12">
        <v>23271813</v>
      </c>
      <c r="D84" s="12" t="s">
        <v>70</v>
      </c>
      <c r="E84" s="63" t="s">
        <v>75</v>
      </c>
      <c r="F84" s="19">
        <v>4</v>
      </c>
      <c r="G84" s="19" t="s">
        <v>129</v>
      </c>
      <c r="H84" s="13">
        <v>100000</v>
      </c>
      <c r="I84" s="11" t="s">
        <v>17</v>
      </c>
      <c r="J84" s="19" t="s">
        <v>56</v>
      </c>
    </row>
    <row r="85" spans="1:10" ht="16.5" customHeight="1" x14ac:dyDescent="0.25">
      <c r="A85" s="12">
        <f t="shared" si="1"/>
        <v>81</v>
      </c>
      <c r="B85" s="19">
        <v>15</v>
      </c>
      <c r="C85" s="12">
        <v>31152209</v>
      </c>
      <c r="D85" s="12" t="s">
        <v>70</v>
      </c>
      <c r="E85" s="63" t="s">
        <v>76</v>
      </c>
      <c r="F85" s="19">
        <v>25</v>
      </c>
      <c r="G85" s="19" t="s">
        <v>77</v>
      </c>
      <c r="H85" s="13">
        <v>50000</v>
      </c>
      <c r="I85" s="11" t="s">
        <v>17</v>
      </c>
      <c r="J85" s="19" t="s">
        <v>56</v>
      </c>
    </row>
    <row r="86" spans="1:10" ht="16.5" customHeight="1" x14ac:dyDescent="0.25">
      <c r="A86" s="12">
        <f t="shared" si="1"/>
        <v>82</v>
      </c>
      <c r="B86" s="19">
        <v>15</v>
      </c>
      <c r="C86" s="12">
        <v>40171501</v>
      </c>
      <c r="D86" s="12" t="s">
        <v>70</v>
      </c>
      <c r="E86" s="63" t="s">
        <v>78</v>
      </c>
      <c r="F86" s="19">
        <v>20</v>
      </c>
      <c r="G86" s="19" t="s">
        <v>129</v>
      </c>
      <c r="H86" s="13">
        <v>200000</v>
      </c>
      <c r="I86" s="11" t="s">
        <v>17</v>
      </c>
      <c r="J86" s="19" t="s">
        <v>56</v>
      </c>
    </row>
    <row r="87" spans="1:10" ht="16.5" customHeight="1" x14ac:dyDescent="0.25">
      <c r="A87" s="12">
        <f t="shared" si="1"/>
        <v>83</v>
      </c>
      <c r="B87" s="19">
        <v>15</v>
      </c>
      <c r="C87" s="12" t="s">
        <v>79</v>
      </c>
      <c r="D87" s="12" t="s">
        <v>70</v>
      </c>
      <c r="E87" s="63" t="s">
        <v>80</v>
      </c>
      <c r="F87" s="19">
        <v>700</v>
      </c>
      <c r="G87" s="19" t="s">
        <v>129</v>
      </c>
      <c r="H87" s="13">
        <v>400000</v>
      </c>
      <c r="I87" s="11" t="s">
        <v>17</v>
      </c>
      <c r="J87" s="19" t="s">
        <v>125</v>
      </c>
    </row>
    <row r="88" spans="1:10" ht="16.5" customHeight="1" x14ac:dyDescent="0.25">
      <c r="A88" s="12">
        <f t="shared" si="1"/>
        <v>84</v>
      </c>
      <c r="B88" s="19">
        <v>15</v>
      </c>
      <c r="C88" s="12">
        <v>11122005</v>
      </c>
      <c r="D88" s="21" t="s">
        <v>81</v>
      </c>
      <c r="E88" s="63" t="s">
        <v>82</v>
      </c>
      <c r="F88" s="19">
        <v>50</v>
      </c>
      <c r="G88" s="19" t="s">
        <v>129</v>
      </c>
      <c r="H88" s="13">
        <v>1500000</v>
      </c>
      <c r="I88" s="11" t="s">
        <v>17</v>
      </c>
      <c r="J88" s="19" t="s">
        <v>124</v>
      </c>
    </row>
    <row r="89" spans="1:10" ht="16.5" customHeight="1" x14ac:dyDescent="0.25">
      <c r="A89" s="12">
        <f t="shared" si="1"/>
        <v>85</v>
      </c>
      <c r="B89" s="19">
        <v>15</v>
      </c>
      <c r="C89" s="21">
        <v>26121604</v>
      </c>
      <c r="D89" s="12" t="s">
        <v>83</v>
      </c>
      <c r="E89" s="63" t="s">
        <v>84</v>
      </c>
      <c r="F89" s="19">
        <v>500</v>
      </c>
      <c r="G89" s="19" t="s">
        <v>130</v>
      </c>
      <c r="H89" s="13">
        <v>500000</v>
      </c>
      <c r="I89" s="11" t="s">
        <v>17</v>
      </c>
      <c r="J89" s="19" t="s">
        <v>124</v>
      </c>
    </row>
    <row r="90" spans="1:10" ht="16.5" customHeight="1" x14ac:dyDescent="0.25">
      <c r="A90" s="12">
        <f t="shared" si="1"/>
        <v>86</v>
      </c>
      <c r="B90" s="19">
        <v>15</v>
      </c>
      <c r="C90" s="21">
        <v>26121604</v>
      </c>
      <c r="D90" s="12" t="s">
        <v>83</v>
      </c>
      <c r="E90" s="63" t="s">
        <v>85</v>
      </c>
      <c r="F90" s="19">
        <v>200</v>
      </c>
      <c r="G90" s="19" t="s">
        <v>130</v>
      </c>
      <c r="H90" s="13">
        <v>300000</v>
      </c>
      <c r="I90" s="11" t="s">
        <v>17</v>
      </c>
      <c r="J90" s="19" t="s">
        <v>56</v>
      </c>
    </row>
    <row r="91" spans="1:10" ht="16.5" customHeight="1" x14ac:dyDescent="0.25">
      <c r="A91" s="12">
        <f t="shared" si="1"/>
        <v>87</v>
      </c>
      <c r="B91" s="19">
        <v>15</v>
      </c>
      <c r="C91" s="21">
        <v>39121402</v>
      </c>
      <c r="D91" s="12" t="s">
        <v>83</v>
      </c>
      <c r="E91" s="63" t="s">
        <v>86</v>
      </c>
      <c r="F91" s="19">
        <v>42</v>
      </c>
      <c r="G91" s="19" t="s">
        <v>129</v>
      </c>
      <c r="H91" s="13">
        <v>100000</v>
      </c>
      <c r="I91" s="11" t="s">
        <v>17</v>
      </c>
      <c r="J91" s="19" t="s">
        <v>56</v>
      </c>
    </row>
    <row r="92" spans="1:10" ht="16.5" customHeight="1" x14ac:dyDescent="0.25">
      <c r="A92" s="12">
        <f t="shared" si="1"/>
        <v>88</v>
      </c>
      <c r="B92" s="19">
        <v>15</v>
      </c>
      <c r="C92" s="21">
        <v>39121402</v>
      </c>
      <c r="D92" s="12" t="s">
        <v>83</v>
      </c>
      <c r="E92" s="63" t="s">
        <v>87</v>
      </c>
      <c r="F92" s="19">
        <v>42</v>
      </c>
      <c r="G92" s="19" t="s">
        <v>129</v>
      </c>
      <c r="H92" s="13">
        <v>100000</v>
      </c>
      <c r="I92" s="11" t="s">
        <v>17</v>
      </c>
      <c r="J92" s="19" t="s">
        <v>56</v>
      </c>
    </row>
    <row r="93" spans="1:10" ht="16.5" customHeight="1" x14ac:dyDescent="0.25">
      <c r="A93" s="12">
        <f t="shared" si="1"/>
        <v>89</v>
      </c>
      <c r="B93" s="19">
        <v>15</v>
      </c>
      <c r="C93" s="21">
        <v>39101601</v>
      </c>
      <c r="D93" s="12" t="s">
        <v>83</v>
      </c>
      <c r="E93" s="63" t="s">
        <v>88</v>
      </c>
      <c r="F93" s="19">
        <v>6</v>
      </c>
      <c r="G93" s="19" t="s">
        <v>129</v>
      </c>
      <c r="H93" s="13">
        <v>150000</v>
      </c>
      <c r="I93" s="11" t="s">
        <v>17</v>
      </c>
      <c r="J93" s="19" t="s">
        <v>56</v>
      </c>
    </row>
    <row r="94" spans="1:10" ht="16.5" customHeight="1" x14ac:dyDescent="0.25">
      <c r="A94" s="12">
        <f t="shared" si="1"/>
        <v>90</v>
      </c>
      <c r="B94" s="19">
        <v>15</v>
      </c>
      <c r="C94" s="21">
        <v>39101612</v>
      </c>
      <c r="D94" s="12" t="s">
        <v>83</v>
      </c>
      <c r="E94" s="64" t="s">
        <v>89</v>
      </c>
      <c r="F94" s="19">
        <v>12</v>
      </c>
      <c r="G94" s="19" t="s">
        <v>129</v>
      </c>
      <c r="H94" s="13">
        <v>200000</v>
      </c>
      <c r="I94" s="11" t="s">
        <v>17</v>
      </c>
      <c r="J94" s="19" t="s">
        <v>56</v>
      </c>
    </row>
    <row r="95" spans="1:10" ht="16.5" customHeight="1" x14ac:dyDescent="0.25">
      <c r="A95" s="12">
        <f t="shared" si="1"/>
        <v>91</v>
      </c>
      <c r="B95" s="19">
        <v>15</v>
      </c>
      <c r="C95" s="21">
        <v>39121439</v>
      </c>
      <c r="D95" s="12" t="s">
        <v>83</v>
      </c>
      <c r="E95" s="63" t="s">
        <v>90</v>
      </c>
      <c r="F95" s="19">
        <v>24</v>
      </c>
      <c r="G95" s="19" t="s">
        <v>129</v>
      </c>
      <c r="H95" s="13">
        <v>250000</v>
      </c>
      <c r="I95" s="11" t="s">
        <v>17</v>
      </c>
      <c r="J95" s="19" t="s">
        <v>124</v>
      </c>
    </row>
    <row r="96" spans="1:10" ht="16.5" customHeight="1" x14ac:dyDescent="0.25">
      <c r="A96" s="12">
        <f t="shared" si="1"/>
        <v>92</v>
      </c>
      <c r="B96" s="19">
        <v>15</v>
      </c>
      <c r="C96" s="21">
        <v>39121439</v>
      </c>
      <c r="D96" s="12" t="s">
        <v>83</v>
      </c>
      <c r="E96" s="63" t="s">
        <v>91</v>
      </c>
      <c r="F96" s="19">
        <v>48</v>
      </c>
      <c r="G96" s="19" t="s">
        <v>129</v>
      </c>
      <c r="H96" s="13">
        <v>250000</v>
      </c>
      <c r="I96" s="11" t="s">
        <v>17</v>
      </c>
      <c r="J96" s="19" t="s">
        <v>124</v>
      </c>
    </row>
    <row r="97" spans="1:10" ht="16.5" customHeight="1" x14ac:dyDescent="0.25">
      <c r="A97" s="12">
        <f t="shared" si="1"/>
        <v>93</v>
      </c>
      <c r="B97" s="19">
        <v>15</v>
      </c>
      <c r="C97" s="12">
        <v>45111707</v>
      </c>
      <c r="D97" s="12" t="s">
        <v>83</v>
      </c>
      <c r="E97" s="63" t="s">
        <v>92</v>
      </c>
      <c r="F97" s="19">
        <v>50</v>
      </c>
      <c r="G97" s="19" t="s">
        <v>129</v>
      </c>
      <c r="H97" s="13">
        <v>125000</v>
      </c>
      <c r="I97" s="11" t="s">
        <v>17</v>
      </c>
      <c r="J97" s="19" t="s">
        <v>56</v>
      </c>
    </row>
    <row r="98" spans="1:10" ht="16.5" customHeight="1" x14ac:dyDescent="0.25">
      <c r="A98" s="12">
        <f t="shared" si="1"/>
        <v>94</v>
      </c>
      <c r="B98" s="19">
        <v>15</v>
      </c>
      <c r="C98" s="12">
        <v>45111707</v>
      </c>
      <c r="D98" s="12" t="s">
        <v>83</v>
      </c>
      <c r="E98" s="63" t="s">
        <v>93</v>
      </c>
      <c r="F98" s="19">
        <v>50</v>
      </c>
      <c r="G98" s="19" t="s">
        <v>129</v>
      </c>
      <c r="H98" s="13">
        <v>125000</v>
      </c>
      <c r="I98" s="11" t="s">
        <v>17</v>
      </c>
      <c r="J98" s="19" t="s">
        <v>56</v>
      </c>
    </row>
    <row r="99" spans="1:10" ht="16.5" customHeight="1" x14ac:dyDescent="0.25">
      <c r="A99" s="12">
        <f t="shared" si="1"/>
        <v>95</v>
      </c>
      <c r="B99" s="19">
        <v>15</v>
      </c>
      <c r="C99" s="12">
        <v>45111707</v>
      </c>
      <c r="D99" s="12" t="s">
        <v>83</v>
      </c>
      <c r="E99" s="63" t="s">
        <v>94</v>
      </c>
      <c r="F99" s="19">
        <v>12</v>
      </c>
      <c r="G99" s="19" t="s">
        <v>129</v>
      </c>
      <c r="H99" s="13">
        <v>50000</v>
      </c>
      <c r="I99" s="11" t="s">
        <v>17</v>
      </c>
      <c r="J99" s="19" t="s">
        <v>56</v>
      </c>
    </row>
    <row r="100" spans="1:10" ht="16.5" customHeight="1" x14ac:dyDescent="0.25">
      <c r="A100" s="12">
        <f t="shared" si="1"/>
        <v>96</v>
      </c>
      <c r="B100" s="19">
        <v>15</v>
      </c>
      <c r="C100" s="12">
        <v>45111707</v>
      </c>
      <c r="D100" s="12" t="s">
        <v>83</v>
      </c>
      <c r="E100" s="63" t="s">
        <v>95</v>
      </c>
      <c r="F100" s="19">
        <v>12</v>
      </c>
      <c r="G100" s="19" t="s">
        <v>129</v>
      </c>
      <c r="H100" s="13">
        <v>50000</v>
      </c>
      <c r="I100" s="11" t="s">
        <v>17</v>
      </c>
      <c r="J100" s="19" t="s">
        <v>56</v>
      </c>
    </row>
    <row r="101" spans="1:10" ht="16.5" customHeight="1" x14ac:dyDescent="0.25">
      <c r="A101" s="12">
        <f t="shared" si="1"/>
        <v>97</v>
      </c>
      <c r="B101" s="19">
        <v>15</v>
      </c>
      <c r="C101" s="21">
        <v>43201823</v>
      </c>
      <c r="D101" s="12" t="s">
        <v>83</v>
      </c>
      <c r="E101" s="63" t="s">
        <v>96</v>
      </c>
      <c r="F101" s="19">
        <v>2</v>
      </c>
      <c r="G101" s="19" t="s">
        <v>129</v>
      </c>
      <c r="H101" s="13">
        <v>300000</v>
      </c>
      <c r="I101" s="11" t="s">
        <v>17</v>
      </c>
      <c r="J101" s="19" t="s">
        <v>124</v>
      </c>
    </row>
    <row r="102" spans="1:10" ht="16.5" customHeight="1" x14ac:dyDescent="0.25">
      <c r="A102" s="12">
        <f t="shared" si="1"/>
        <v>98</v>
      </c>
      <c r="B102" s="19">
        <v>15</v>
      </c>
      <c r="C102" s="11">
        <v>21102601</v>
      </c>
      <c r="D102" s="12" t="s">
        <v>97</v>
      </c>
      <c r="E102" s="63" t="s">
        <v>126</v>
      </c>
      <c r="F102" s="19">
        <v>1</v>
      </c>
      <c r="G102" s="19" t="s">
        <v>129</v>
      </c>
      <c r="H102" s="13">
        <v>500000</v>
      </c>
      <c r="I102" s="11" t="s">
        <v>17</v>
      </c>
      <c r="J102" s="19" t="s">
        <v>56</v>
      </c>
    </row>
    <row r="103" spans="1:10" ht="16.5" customHeight="1" x14ac:dyDescent="0.25">
      <c r="A103" s="12">
        <f t="shared" si="1"/>
        <v>99</v>
      </c>
      <c r="B103" s="19">
        <v>15</v>
      </c>
      <c r="C103" s="23" t="s">
        <v>98</v>
      </c>
      <c r="D103" s="12" t="s">
        <v>99</v>
      </c>
      <c r="E103" s="63" t="s">
        <v>100</v>
      </c>
      <c r="F103" s="19">
        <v>50</v>
      </c>
      <c r="G103" s="19" t="s">
        <v>129</v>
      </c>
      <c r="H103" s="13">
        <v>500000</v>
      </c>
      <c r="I103" s="11" t="s">
        <v>17</v>
      </c>
      <c r="J103" s="19" t="s">
        <v>124</v>
      </c>
    </row>
    <row r="104" spans="1:10" ht="16.5" customHeight="1" x14ac:dyDescent="0.25">
      <c r="A104" s="12">
        <f t="shared" si="1"/>
        <v>100</v>
      </c>
      <c r="B104" s="19">
        <v>15</v>
      </c>
      <c r="C104" s="12">
        <v>31201525</v>
      </c>
      <c r="D104" s="12" t="s">
        <v>99</v>
      </c>
      <c r="E104" s="63" t="s">
        <v>101</v>
      </c>
      <c r="F104" s="19">
        <v>50</v>
      </c>
      <c r="G104" s="19" t="s">
        <v>129</v>
      </c>
      <c r="H104" s="13">
        <v>500000</v>
      </c>
      <c r="I104" s="11" t="s">
        <v>17</v>
      </c>
      <c r="J104" s="19" t="s">
        <v>124</v>
      </c>
    </row>
    <row r="105" spans="1:10" ht="16.5" customHeight="1" x14ac:dyDescent="0.25">
      <c r="A105" s="12">
        <f t="shared" si="1"/>
        <v>101</v>
      </c>
      <c r="B105" s="19">
        <v>15</v>
      </c>
      <c r="C105" s="12">
        <v>27111701</v>
      </c>
      <c r="D105" s="12" t="s">
        <v>102</v>
      </c>
      <c r="E105" s="63" t="s">
        <v>103</v>
      </c>
      <c r="F105" s="19">
        <v>1</v>
      </c>
      <c r="G105" s="19" t="s">
        <v>129</v>
      </c>
      <c r="H105" s="13">
        <v>250000</v>
      </c>
      <c r="I105" s="11" t="s">
        <v>17</v>
      </c>
      <c r="J105" s="19" t="s">
        <v>56</v>
      </c>
    </row>
    <row r="106" spans="1:10" ht="16.5" customHeight="1" x14ac:dyDescent="0.25">
      <c r="A106" s="12">
        <f t="shared" si="1"/>
        <v>102</v>
      </c>
      <c r="B106" s="19">
        <v>15</v>
      </c>
      <c r="C106" s="12">
        <v>27111703</v>
      </c>
      <c r="D106" s="12" t="s">
        <v>102</v>
      </c>
      <c r="E106" s="63" t="s">
        <v>104</v>
      </c>
      <c r="F106" s="19">
        <v>1</v>
      </c>
      <c r="G106" s="19" t="s">
        <v>129</v>
      </c>
      <c r="H106" s="13">
        <v>350000</v>
      </c>
      <c r="I106" s="11" t="s">
        <v>17</v>
      </c>
      <c r="J106" s="19" t="s">
        <v>56</v>
      </c>
    </row>
    <row r="107" spans="1:10" ht="16.5" customHeight="1" x14ac:dyDescent="0.25">
      <c r="A107" s="12">
        <f t="shared" ref="A107:A170" si="2">+A106+1</f>
        <v>103</v>
      </c>
      <c r="B107" s="19">
        <v>15</v>
      </c>
      <c r="C107" s="12">
        <v>27111729</v>
      </c>
      <c r="D107" s="12" t="s">
        <v>102</v>
      </c>
      <c r="E107" s="63" t="s">
        <v>105</v>
      </c>
      <c r="F107" s="19">
        <v>1</v>
      </c>
      <c r="G107" s="19" t="s">
        <v>129</v>
      </c>
      <c r="H107" s="13">
        <v>200000</v>
      </c>
      <c r="I107" s="11" t="s">
        <v>17</v>
      </c>
      <c r="J107" s="19" t="s">
        <v>56</v>
      </c>
    </row>
    <row r="108" spans="1:10" ht="16.5" customHeight="1" x14ac:dyDescent="0.25">
      <c r="A108" s="12">
        <f t="shared" si="2"/>
        <v>104</v>
      </c>
      <c r="B108" s="19">
        <v>15</v>
      </c>
      <c r="C108" s="12">
        <v>39112302</v>
      </c>
      <c r="D108" s="12" t="s">
        <v>102</v>
      </c>
      <c r="E108" s="63" t="s">
        <v>106</v>
      </c>
      <c r="F108" s="19">
        <v>150</v>
      </c>
      <c r="G108" s="19" t="s">
        <v>129</v>
      </c>
      <c r="H108" s="13">
        <v>350000</v>
      </c>
      <c r="I108" s="11" t="s">
        <v>17</v>
      </c>
      <c r="J108" s="19" t="s">
        <v>56</v>
      </c>
    </row>
    <row r="109" spans="1:10" ht="16.5" customHeight="1" x14ac:dyDescent="0.25">
      <c r="A109" s="12">
        <f t="shared" si="2"/>
        <v>105</v>
      </c>
      <c r="B109" s="19">
        <v>15</v>
      </c>
      <c r="C109" s="12">
        <v>27112814</v>
      </c>
      <c r="D109" s="12" t="s">
        <v>102</v>
      </c>
      <c r="E109" s="63" t="s">
        <v>107</v>
      </c>
      <c r="F109" s="19">
        <v>42</v>
      </c>
      <c r="G109" s="19" t="s">
        <v>129</v>
      </c>
      <c r="H109" s="13">
        <v>150000</v>
      </c>
      <c r="I109" s="11" t="s">
        <v>17</v>
      </c>
      <c r="J109" s="19" t="s">
        <v>56</v>
      </c>
    </row>
    <row r="110" spans="1:10" ht="16.5" customHeight="1" x14ac:dyDescent="0.25">
      <c r="A110" s="12">
        <f t="shared" si="2"/>
        <v>106</v>
      </c>
      <c r="B110" s="19">
        <v>15</v>
      </c>
      <c r="C110" s="12">
        <v>27111515</v>
      </c>
      <c r="D110" s="12" t="s">
        <v>102</v>
      </c>
      <c r="E110" s="63" t="s">
        <v>108</v>
      </c>
      <c r="F110" s="19">
        <v>4</v>
      </c>
      <c r="G110" s="19" t="s">
        <v>129</v>
      </c>
      <c r="H110" s="13">
        <v>700000</v>
      </c>
      <c r="I110" s="11" t="s">
        <v>17</v>
      </c>
      <c r="J110" s="19" t="s">
        <v>56</v>
      </c>
    </row>
    <row r="111" spans="1:10" ht="16.5" customHeight="1" x14ac:dyDescent="0.25">
      <c r="A111" s="12">
        <f t="shared" si="2"/>
        <v>107</v>
      </c>
      <c r="B111" s="19">
        <v>15</v>
      </c>
      <c r="C111" s="12">
        <v>39111802</v>
      </c>
      <c r="D111" s="12" t="s">
        <v>109</v>
      </c>
      <c r="E111" s="63" t="s">
        <v>110</v>
      </c>
      <c r="F111" s="19">
        <v>20</v>
      </c>
      <c r="G111" s="19" t="s">
        <v>129</v>
      </c>
      <c r="H111" s="13">
        <v>10000000</v>
      </c>
      <c r="I111" s="11" t="s">
        <v>17</v>
      </c>
      <c r="J111" s="19" t="s">
        <v>56</v>
      </c>
    </row>
    <row r="112" spans="1:10" ht="16.5" customHeight="1" x14ac:dyDescent="0.25">
      <c r="A112" s="12">
        <f t="shared" si="2"/>
        <v>108</v>
      </c>
      <c r="B112" s="19">
        <v>15</v>
      </c>
      <c r="C112" s="12">
        <v>43202105</v>
      </c>
      <c r="D112" s="12" t="s">
        <v>111</v>
      </c>
      <c r="E112" s="63" t="s">
        <v>112</v>
      </c>
      <c r="F112" s="19">
        <v>4</v>
      </c>
      <c r="G112" s="19" t="s">
        <v>129</v>
      </c>
      <c r="H112" s="13">
        <v>2100000</v>
      </c>
      <c r="I112" s="11" t="s">
        <v>17</v>
      </c>
      <c r="J112" s="19" t="s">
        <v>56</v>
      </c>
    </row>
    <row r="113" spans="1:10" ht="16.5" customHeight="1" x14ac:dyDescent="0.25">
      <c r="A113" s="12">
        <f t="shared" si="2"/>
        <v>109</v>
      </c>
      <c r="B113" s="19">
        <v>15</v>
      </c>
      <c r="C113" s="12">
        <v>53102710</v>
      </c>
      <c r="D113" s="12" t="s">
        <v>50</v>
      </c>
      <c r="E113" s="63" t="s">
        <v>113</v>
      </c>
      <c r="F113" s="19">
        <v>48</v>
      </c>
      <c r="G113" s="19" t="s">
        <v>129</v>
      </c>
      <c r="H113" s="13">
        <v>300000</v>
      </c>
      <c r="I113" s="11" t="s">
        <v>17</v>
      </c>
      <c r="J113" s="19" t="s">
        <v>124</v>
      </c>
    </row>
    <row r="114" spans="1:10" ht="16.5" customHeight="1" x14ac:dyDescent="0.25">
      <c r="A114" s="12">
        <f t="shared" si="2"/>
        <v>110</v>
      </c>
      <c r="B114" s="19">
        <v>15</v>
      </c>
      <c r="C114" s="12">
        <v>53102710</v>
      </c>
      <c r="D114" s="12" t="s">
        <v>50</v>
      </c>
      <c r="E114" s="63" t="s">
        <v>114</v>
      </c>
      <c r="F114" s="19">
        <v>24</v>
      </c>
      <c r="G114" s="19" t="s">
        <v>129</v>
      </c>
      <c r="H114" s="13">
        <v>300000</v>
      </c>
      <c r="I114" s="11" t="s">
        <v>17</v>
      </c>
      <c r="J114" s="19" t="s">
        <v>124</v>
      </c>
    </row>
    <row r="115" spans="1:10" ht="16.5" customHeight="1" x14ac:dyDescent="0.25">
      <c r="A115" s="12">
        <f t="shared" si="2"/>
        <v>111</v>
      </c>
      <c r="B115" s="19">
        <v>15</v>
      </c>
      <c r="C115" s="12">
        <v>46182306</v>
      </c>
      <c r="D115" s="12" t="s">
        <v>115</v>
      </c>
      <c r="E115" s="63" t="s">
        <v>116</v>
      </c>
      <c r="F115" s="19">
        <v>15</v>
      </c>
      <c r="G115" s="19" t="s">
        <v>129</v>
      </c>
      <c r="H115" s="13">
        <v>1000000</v>
      </c>
      <c r="I115" s="11" t="s">
        <v>17</v>
      </c>
      <c r="J115" s="19" t="s">
        <v>124</v>
      </c>
    </row>
    <row r="116" spans="1:10" ht="16.5" customHeight="1" x14ac:dyDescent="0.25">
      <c r="A116" s="12">
        <f t="shared" si="2"/>
        <v>112</v>
      </c>
      <c r="B116" s="19">
        <v>15</v>
      </c>
      <c r="C116" s="12">
        <v>46161714</v>
      </c>
      <c r="D116" s="12" t="s">
        <v>115</v>
      </c>
      <c r="E116" s="63" t="s">
        <v>117</v>
      </c>
      <c r="F116" s="19">
        <v>15</v>
      </c>
      <c r="G116" s="19" t="s">
        <v>129</v>
      </c>
      <c r="H116" s="13">
        <v>500000</v>
      </c>
      <c r="I116" s="11" t="s">
        <v>17</v>
      </c>
      <c r="J116" s="19" t="s">
        <v>124</v>
      </c>
    </row>
    <row r="117" spans="1:10" ht="16.5" customHeight="1" x14ac:dyDescent="0.25">
      <c r="A117" s="12">
        <f t="shared" si="2"/>
        <v>113</v>
      </c>
      <c r="B117" s="19">
        <v>15</v>
      </c>
      <c r="C117" s="12">
        <v>46181605</v>
      </c>
      <c r="D117" s="12" t="s">
        <v>115</v>
      </c>
      <c r="E117" s="63" t="s">
        <v>118</v>
      </c>
      <c r="F117" s="19">
        <v>12</v>
      </c>
      <c r="G117" s="19" t="s">
        <v>129</v>
      </c>
      <c r="H117" s="13">
        <v>500000</v>
      </c>
      <c r="I117" s="11" t="s">
        <v>17</v>
      </c>
      <c r="J117" s="19" t="s">
        <v>124</v>
      </c>
    </row>
    <row r="118" spans="1:10" ht="16.5" customHeight="1" x14ac:dyDescent="0.25">
      <c r="A118" s="12">
        <f t="shared" si="2"/>
        <v>114</v>
      </c>
      <c r="B118" s="19">
        <v>15</v>
      </c>
      <c r="C118" s="12">
        <v>26111701</v>
      </c>
      <c r="D118" s="12" t="s">
        <v>119</v>
      </c>
      <c r="E118" s="63" t="s">
        <v>120</v>
      </c>
      <c r="F118" s="19">
        <v>10</v>
      </c>
      <c r="G118" s="19" t="s">
        <v>129</v>
      </c>
      <c r="H118" s="13">
        <v>550000</v>
      </c>
      <c r="I118" s="11" t="s">
        <v>17</v>
      </c>
      <c r="J118" s="19" t="s">
        <v>124</v>
      </c>
    </row>
    <row r="119" spans="1:10" ht="16.5" customHeight="1" x14ac:dyDescent="0.25">
      <c r="A119" s="12">
        <f t="shared" si="2"/>
        <v>115</v>
      </c>
      <c r="B119" s="19">
        <v>15</v>
      </c>
      <c r="C119" s="12">
        <v>26111704</v>
      </c>
      <c r="D119" s="12" t="s">
        <v>121</v>
      </c>
      <c r="E119" s="63" t="s">
        <v>122</v>
      </c>
      <c r="F119" s="19">
        <v>2</v>
      </c>
      <c r="G119" s="19" t="s">
        <v>129</v>
      </c>
      <c r="H119" s="13">
        <v>1000000</v>
      </c>
      <c r="I119" s="11" t="s">
        <v>17</v>
      </c>
      <c r="J119" s="19" t="s">
        <v>56</v>
      </c>
    </row>
    <row r="120" spans="1:10" ht="16.5" customHeight="1" x14ac:dyDescent="0.25">
      <c r="A120" s="12">
        <f t="shared" si="2"/>
        <v>116</v>
      </c>
      <c r="B120" s="19">
        <v>15</v>
      </c>
      <c r="C120" s="12">
        <v>39112205</v>
      </c>
      <c r="D120" s="12" t="s">
        <v>121</v>
      </c>
      <c r="E120" s="63" t="s">
        <v>123</v>
      </c>
      <c r="F120" s="19">
        <v>2</v>
      </c>
      <c r="G120" s="19" t="s">
        <v>129</v>
      </c>
      <c r="H120" s="13">
        <v>2000000</v>
      </c>
      <c r="I120" s="11" t="s">
        <v>17</v>
      </c>
      <c r="J120" s="19" t="s">
        <v>56</v>
      </c>
    </row>
    <row r="121" spans="1:10" x14ac:dyDescent="0.25">
      <c r="A121" s="97">
        <f t="shared" si="2"/>
        <v>117</v>
      </c>
      <c r="B121" s="14">
        <v>20</v>
      </c>
      <c r="C121" s="28">
        <v>81101701</v>
      </c>
      <c r="D121" s="24" t="s">
        <v>131</v>
      </c>
      <c r="E121" s="65" t="s">
        <v>132</v>
      </c>
      <c r="F121" s="24">
        <v>1</v>
      </c>
      <c r="G121" s="24" t="s">
        <v>133</v>
      </c>
      <c r="H121" s="35">
        <v>25000000</v>
      </c>
      <c r="I121" s="24" t="s">
        <v>134</v>
      </c>
      <c r="J121" s="24" t="s">
        <v>54</v>
      </c>
    </row>
    <row r="122" spans="1:10" x14ac:dyDescent="0.25">
      <c r="A122" s="12">
        <f t="shared" si="2"/>
        <v>118</v>
      </c>
      <c r="B122" s="14">
        <v>20</v>
      </c>
      <c r="C122" s="28">
        <v>92024444</v>
      </c>
      <c r="D122" s="24" t="s">
        <v>131</v>
      </c>
      <c r="E122" s="65" t="s">
        <v>135</v>
      </c>
      <c r="F122" s="24">
        <v>1</v>
      </c>
      <c r="G122" s="24" t="s">
        <v>133</v>
      </c>
      <c r="H122" s="35">
        <v>2000000</v>
      </c>
      <c r="I122" s="24" t="s">
        <v>134</v>
      </c>
      <c r="J122" s="24" t="s">
        <v>54</v>
      </c>
    </row>
    <row r="123" spans="1:10" ht="30" x14ac:dyDescent="0.25">
      <c r="A123" s="12">
        <f t="shared" si="2"/>
        <v>119</v>
      </c>
      <c r="B123" s="14">
        <v>20</v>
      </c>
      <c r="C123" s="28" t="s">
        <v>136</v>
      </c>
      <c r="D123" s="24" t="s">
        <v>137</v>
      </c>
      <c r="E123" s="30" t="s">
        <v>138</v>
      </c>
      <c r="F123" s="24" t="s">
        <v>139</v>
      </c>
      <c r="G123" s="24" t="s">
        <v>133</v>
      </c>
      <c r="H123" s="35">
        <v>1300000</v>
      </c>
      <c r="I123" s="24" t="s">
        <v>134</v>
      </c>
      <c r="J123" s="24" t="s">
        <v>54</v>
      </c>
    </row>
    <row r="124" spans="1:10" x14ac:dyDescent="0.25">
      <c r="A124" s="12">
        <f t="shared" si="2"/>
        <v>120</v>
      </c>
      <c r="B124" s="14">
        <v>20</v>
      </c>
      <c r="C124" s="28">
        <v>92234765</v>
      </c>
      <c r="D124" s="24" t="s">
        <v>140</v>
      </c>
      <c r="E124" s="65" t="s">
        <v>141</v>
      </c>
      <c r="F124" s="24">
        <v>1</v>
      </c>
      <c r="G124" s="24" t="s">
        <v>133</v>
      </c>
      <c r="H124" s="35">
        <v>3150000</v>
      </c>
      <c r="I124" s="24" t="s">
        <v>134</v>
      </c>
      <c r="J124" s="24" t="s">
        <v>54</v>
      </c>
    </row>
    <row r="125" spans="1:10" x14ac:dyDescent="0.25">
      <c r="A125" s="12">
        <f t="shared" si="2"/>
        <v>121</v>
      </c>
      <c r="B125" s="14">
        <v>20</v>
      </c>
      <c r="C125" s="28">
        <v>72101509</v>
      </c>
      <c r="D125" s="24" t="s">
        <v>142</v>
      </c>
      <c r="E125" s="65" t="s">
        <v>143</v>
      </c>
      <c r="F125" s="24">
        <v>1</v>
      </c>
      <c r="G125" s="24" t="s">
        <v>133</v>
      </c>
      <c r="H125" s="35">
        <v>450000</v>
      </c>
      <c r="I125" s="24" t="s">
        <v>134</v>
      </c>
      <c r="J125" s="24" t="s">
        <v>54</v>
      </c>
    </row>
    <row r="126" spans="1:10" x14ac:dyDescent="0.25">
      <c r="A126" s="12">
        <f t="shared" si="2"/>
        <v>122</v>
      </c>
      <c r="B126" s="14">
        <v>20</v>
      </c>
      <c r="C126" s="28">
        <v>81101705</v>
      </c>
      <c r="D126" s="24" t="s">
        <v>142</v>
      </c>
      <c r="E126" s="65" t="s">
        <v>144</v>
      </c>
      <c r="F126" s="24">
        <v>2</v>
      </c>
      <c r="G126" s="24" t="s">
        <v>133</v>
      </c>
      <c r="H126" s="35">
        <v>1200000</v>
      </c>
      <c r="I126" s="24" t="s">
        <v>134</v>
      </c>
      <c r="J126" s="24" t="s">
        <v>54</v>
      </c>
    </row>
    <row r="127" spans="1:10" x14ac:dyDescent="0.25">
      <c r="A127" s="12">
        <f t="shared" si="2"/>
        <v>123</v>
      </c>
      <c r="B127" s="14">
        <v>20</v>
      </c>
      <c r="C127" s="28">
        <v>72154055</v>
      </c>
      <c r="D127" s="24" t="s">
        <v>142</v>
      </c>
      <c r="E127" s="65" t="s">
        <v>145</v>
      </c>
      <c r="F127" s="24">
        <v>3</v>
      </c>
      <c r="G127" s="24" t="s">
        <v>133</v>
      </c>
      <c r="H127" s="35">
        <f>430000*3</f>
        <v>1290000</v>
      </c>
      <c r="I127" s="24" t="s">
        <v>134</v>
      </c>
      <c r="J127" s="24" t="s">
        <v>54</v>
      </c>
    </row>
    <row r="128" spans="1:10" ht="30" x14ac:dyDescent="0.25">
      <c r="A128" s="12">
        <f t="shared" si="2"/>
        <v>124</v>
      </c>
      <c r="B128" s="14">
        <v>20</v>
      </c>
      <c r="C128" s="28" t="s">
        <v>146</v>
      </c>
      <c r="D128" s="24" t="s">
        <v>142</v>
      </c>
      <c r="E128" s="30" t="s">
        <v>147</v>
      </c>
      <c r="F128" s="24">
        <v>2</v>
      </c>
      <c r="G128" s="24" t="s">
        <v>133</v>
      </c>
      <c r="H128" s="35">
        <v>1600000</v>
      </c>
      <c r="I128" s="24" t="s">
        <v>134</v>
      </c>
      <c r="J128" s="24" t="s">
        <v>54</v>
      </c>
    </row>
    <row r="129" spans="1:10" ht="30" x14ac:dyDescent="0.25">
      <c r="A129" s="12">
        <f t="shared" si="2"/>
        <v>125</v>
      </c>
      <c r="B129" s="14">
        <v>20</v>
      </c>
      <c r="C129" s="28">
        <v>72101507</v>
      </c>
      <c r="D129" s="14" t="s">
        <v>140</v>
      </c>
      <c r="E129" s="25" t="s">
        <v>148</v>
      </c>
      <c r="F129" s="14">
        <v>1</v>
      </c>
      <c r="G129" s="14" t="s">
        <v>60</v>
      </c>
      <c r="H129" s="36">
        <v>10000000</v>
      </c>
      <c r="I129" s="24" t="s">
        <v>134</v>
      </c>
      <c r="J129" s="24" t="s">
        <v>54</v>
      </c>
    </row>
    <row r="130" spans="1:10" x14ac:dyDescent="0.25">
      <c r="A130" s="12">
        <f t="shared" si="2"/>
        <v>126</v>
      </c>
      <c r="B130" s="14">
        <v>20</v>
      </c>
      <c r="C130" s="28">
        <v>72154099</v>
      </c>
      <c r="D130" s="14" t="s">
        <v>140</v>
      </c>
      <c r="E130" s="25" t="s">
        <v>149</v>
      </c>
      <c r="F130" s="14">
        <v>1</v>
      </c>
      <c r="G130" s="14" t="s">
        <v>60</v>
      </c>
      <c r="H130" s="36">
        <v>7000000</v>
      </c>
      <c r="I130" s="24" t="s">
        <v>134</v>
      </c>
      <c r="J130" s="24" t="s">
        <v>56</v>
      </c>
    </row>
    <row r="131" spans="1:10" ht="30" x14ac:dyDescent="0.25">
      <c r="A131" s="12">
        <f t="shared" si="2"/>
        <v>127</v>
      </c>
      <c r="B131" s="14">
        <v>20</v>
      </c>
      <c r="C131" s="28">
        <v>15121902</v>
      </c>
      <c r="D131" s="14" t="s">
        <v>150</v>
      </c>
      <c r="E131" s="25" t="s">
        <v>587</v>
      </c>
      <c r="F131" s="14">
        <v>20</v>
      </c>
      <c r="G131" s="14" t="s">
        <v>129</v>
      </c>
      <c r="H131" s="36">
        <v>1110000</v>
      </c>
      <c r="I131" s="24" t="s">
        <v>134</v>
      </c>
      <c r="J131" s="24" t="s">
        <v>54</v>
      </c>
    </row>
    <row r="132" spans="1:10" x14ac:dyDescent="0.25">
      <c r="A132" s="12">
        <f t="shared" si="2"/>
        <v>128</v>
      </c>
      <c r="B132" s="14">
        <v>20</v>
      </c>
      <c r="C132" s="28">
        <v>15121597</v>
      </c>
      <c r="D132" s="14" t="s">
        <v>24</v>
      </c>
      <c r="E132" s="66" t="s">
        <v>151</v>
      </c>
      <c r="F132" s="14">
        <v>20</v>
      </c>
      <c r="G132" s="14" t="s">
        <v>129</v>
      </c>
      <c r="H132" s="36">
        <v>88200</v>
      </c>
      <c r="I132" s="24" t="s">
        <v>134</v>
      </c>
      <c r="J132" s="24" t="s">
        <v>54</v>
      </c>
    </row>
    <row r="133" spans="1:10" ht="60" x14ac:dyDescent="0.25">
      <c r="A133" s="12">
        <f t="shared" si="2"/>
        <v>129</v>
      </c>
      <c r="B133" s="14">
        <v>20</v>
      </c>
      <c r="C133" s="28">
        <v>44102999</v>
      </c>
      <c r="D133" s="14" t="s">
        <v>24</v>
      </c>
      <c r="E133" s="25" t="s">
        <v>588</v>
      </c>
      <c r="F133" s="14">
        <v>50</v>
      </c>
      <c r="G133" s="14" t="s">
        <v>129</v>
      </c>
      <c r="H133" s="36">
        <v>122250</v>
      </c>
      <c r="I133" s="24" t="s">
        <v>134</v>
      </c>
      <c r="J133" s="24" t="s">
        <v>54</v>
      </c>
    </row>
    <row r="134" spans="1:10" ht="30" x14ac:dyDescent="0.25">
      <c r="A134" s="12">
        <f t="shared" si="2"/>
        <v>130</v>
      </c>
      <c r="B134" s="14">
        <v>20</v>
      </c>
      <c r="C134" s="28">
        <v>15121597</v>
      </c>
      <c r="D134" s="14" t="s">
        <v>24</v>
      </c>
      <c r="E134" s="25" t="s">
        <v>152</v>
      </c>
      <c r="F134" s="14">
        <v>50</v>
      </c>
      <c r="G134" s="14" t="s">
        <v>129</v>
      </c>
      <c r="H134" s="36">
        <v>104425</v>
      </c>
      <c r="I134" s="24" t="s">
        <v>134</v>
      </c>
      <c r="J134" s="24" t="s">
        <v>54</v>
      </c>
    </row>
    <row r="135" spans="1:10" ht="75" x14ac:dyDescent="0.25">
      <c r="A135" s="12">
        <f t="shared" si="2"/>
        <v>131</v>
      </c>
      <c r="B135" s="14">
        <v>20</v>
      </c>
      <c r="C135" s="28">
        <v>10191508</v>
      </c>
      <c r="D135" s="14" t="s">
        <v>24</v>
      </c>
      <c r="E135" s="25" t="s">
        <v>153</v>
      </c>
      <c r="F135" s="14">
        <v>4</v>
      </c>
      <c r="G135" s="14" t="s">
        <v>154</v>
      </c>
      <c r="H135" s="36">
        <v>120000</v>
      </c>
      <c r="I135" s="24" t="s">
        <v>134</v>
      </c>
      <c r="J135" s="24" t="s">
        <v>54</v>
      </c>
    </row>
    <row r="136" spans="1:10" ht="60" x14ac:dyDescent="0.25">
      <c r="A136" s="12">
        <f t="shared" si="2"/>
        <v>132</v>
      </c>
      <c r="B136" s="14">
        <v>20</v>
      </c>
      <c r="C136" s="28">
        <v>31121523</v>
      </c>
      <c r="D136" s="14" t="s">
        <v>66</v>
      </c>
      <c r="E136" s="25" t="s">
        <v>155</v>
      </c>
      <c r="F136" s="14">
        <v>50</v>
      </c>
      <c r="G136" s="14" t="s">
        <v>129</v>
      </c>
      <c r="H136" s="36">
        <v>450000</v>
      </c>
      <c r="I136" s="24" t="s">
        <v>134</v>
      </c>
      <c r="J136" s="24" t="s">
        <v>54</v>
      </c>
    </row>
    <row r="137" spans="1:10" ht="30" x14ac:dyDescent="0.25">
      <c r="A137" s="12">
        <f t="shared" si="2"/>
        <v>133</v>
      </c>
      <c r="B137" s="14">
        <v>20</v>
      </c>
      <c r="C137" s="28" t="s">
        <v>156</v>
      </c>
      <c r="D137" s="14" t="s">
        <v>66</v>
      </c>
      <c r="E137" s="25" t="s">
        <v>157</v>
      </c>
      <c r="F137" s="14">
        <v>1</v>
      </c>
      <c r="G137" s="14" t="s">
        <v>158</v>
      </c>
      <c r="H137" s="36" t="s">
        <v>159</v>
      </c>
      <c r="I137" s="24" t="s">
        <v>17</v>
      </c>
      <c r="J137" s="24" t="s">
        <v>54</v>
      </c>
    </row>
    <row r="138" spans="1:10" ht="30" x14ac:dyDescent="0.25">
      <c r="A138" s="12">
        <f t="shared" si="2"/>
        <v>134</v>
      </c>
      <c r="B138" s="14">
        <v>20</v>
      </c>
      <c r="C138" s="28" t="s">
        <v>160</v>
      </c>
      <c r="D138" s="14" t="s">
        <v>66</v>
      </c>
      <c r="E138" s="25" t="s">
        <v>161</v>
      </c>
      <c r="F138" s="14">
        <v>1</v>
      </c>
      <c r="G138" s="14" t="s">
        <v>158</v>
      </c>
      <c r="H138" s="36" t="s">
        <v>159</v>
      </c>
      <c r="I138" s="24" t="s">
        <v>17</v>
      </c>
      <c r="J138" s="24" t="s">
        <v>54</v>
      </c>
    </row>
    <row r="139" spans="1:10" x14ac:dyDescent="0.25">
      <c r="A139" s="12">
        <f t="shared" si="2"/>
        <v>135</v>
      </c>
      <c r="B139" s="14">
        <v>20</v>
      </c>
      <c r="C139" s="28" t="s">
        <v>162</v>
      </c>
      <c r="D139" s="14" t="s">
        <v>66</v>
      </c>
      <c r="E139" s="25" t="s">
        <v>163</v>
      </c>
      <c r="F139" s="14">
        <v>1</v>
      </c>
      <c r="G139" s="14" t="s">
        <v>158</v>
      </c>
      <c r="H139" s="36" t="s">
        <v>159</v>
      </c>
      <c r="I139" s="24" t="s">
        <v>17</v>
      </c>
      <c r="J139" s="24" t="s">
        <v>54</v>
      </c>
    </row>
    <row r="140" spans="1:10" x14ac:dyDescent="0.25">
      <c r="A140" s="12">
        <f t="shared" si="2"/>
        <v>136</v>
      </c>
      <c r="B140" s="14">
        <v>20</v>
      </c>
      <c r="C140" s="28" t="s">
        <v>164</v>
      </c>
      <c r="D140" s="14" t="s">
        <v>66</v>
      </c>
      <c r="E140" s="25" t="s">
        <v>165</v>
      </c>
      <c r="F140" s="14">
        <v>1</v>
      </c>
      <c r="G140" s="14" t="s">
        <v>158</v>
      </c>
      <c r="H140" s="36" t="s">
        <v>159</v>
      </c>
      <c r="I140" s="24" t="s">
        <v>17</v>
      </c>
      <c r="J140" s="24" t="s">
        <v>54</v>
      </c>
    </row>
    <row r="141" spans="1:10" ht="30" x14ac:dyDescent="0.25">
      <c r="A141" s="12">
        <f t="shared" si="2"/>
        <v>137</v>
      </c>
      <c r="B141" s="14">
        <v>20</v>
      </c>
      <c r="C141" s="28" t="s">
        <v>164</v>
      </c>
      <c r="D141" s="14" t="s">
        <v>66</v>
      </c>
      <c r="E141" s="25" t="s">
        <v>166</v>
      </c>
      <c r="F141" s="14">
        <v>1</v>
      </c>
      <c r="G141" s="14" t="s">
        <v>158</v>
      </c>
      <c r="H141" s="36" t="s">
        <v>167</v>
      </c>
      <c r="I141" s="24" t="s">
        <v>17</v>
      </c>
      <c r="J141" s="24" t="s">
        <v>54</v>
      </c>
    </row>
    <row r="142" spans="1:10" x14ac:dyDescent="0.25">
      <c r="A142" s="12">
        <f t="shared" si="2"/>
        <v>138</v>
      </c>
      <c r="B142" s="14">
        <v>20</v>
      </c>
      <c r="C142" s="28" t="s">
        <v>168</v>
      </c>
      <c r="D142" s="14" t="s">
        <v>66</v>
      </c>
      <c r="E142" s="25" t="s">
        <v>169</v>
      </c>
      <c r="F142" s="14">
        <v>1</v>
      </c>
      <c r="G142" s="14" t="s">
        <v>129</v>
      </c>
      <c r="H142" s="36" t="s">
        <v>167</v>
      </c>
      <c r="I142" s="24" t="s">
        <v>17</v>
      </c>
      <c r="J142" s="24" t="s">
        <v>54</v>
      </c>
    </row>
    <row r="143" spans="1:10" ht="30" x14ac:dyDescent="0.25">
      <c r="A143" s="12">
        <f t="shared" si="2"/>
        <v>139</v>
      </c>
      <c r="B143" s="14">
        <v>20</v>
      </c>
      <c r="C143" s="28" t="s">
        <v>170</v>
      </c>
      <c r="D143" s="14" t="s">
        <v>66</v>
      </c>
      <c r="E143" s="25" t="s">
        <v>171</v>
      </c>
      <c r="F143" s="14">
        <v>1</v>
      </c>
      <c r="G143" s="14" t="s">
        <v>129</v>
      </c>
      <c r="H143" s="36" t="s">
        <v>167</v>
      </c>
      <c r="I143" s="24" t="s">
        <v>17</v>
      </c>
      <c r="J143" s="24" t="s">
        <v>54</v>
      </c>
    </row>
    <row r="144" spans="1:10" x14ac:dyDescent="0.25">
      <c r="A144" s="12">
        <f t="shared" si="2"/>
        <v>140</v>
      </c>
      <c r="B144" s="14">
        <v>20</v>
      </c>
      <c r="C144" s="28" t="s">
        <v>170</v>
      </c>
      <c r="D144" s="14" t="s">
        <v>66</v>
      </c>
      <c r="E144" s="25" t="s">
        <v>172</v>
      </c>
      <c r="F144" s="14">
        <v>1</v>
      </c>
      <c r="G144" s="14" t="s">
        <v>129</v>
      </c>
      <c r="H144" s="36" t="s">
        <v>167</v>
      </c>
      <c r="I144" s="24" t="s">
        <v>17</v>
      </c>
      <c r="J144" s="24" t="s">
        <v>54</v>
      </c>
    </row>
    <row r="145" spans="1:10" x14ac:dyDescent="0.25">
      <c r="A145" s="12">
        <f t="shared" si="2"/>
        <v>141</v>
      </c>
      <c r="B145" s="14">
        <v>20</v>
      </c>
      <c r="C145" s="28" t="s">
        <v>173</v>
      </c>
      <c r="D145" s="14" t="s">
        <v>66</v>
      </c>
      <c r="E145" s="25" t="s">
        <v>174</v>
      </c>
      <c r="F145" s="14">
        <v>1</v>
      </c>
      <c r="G145" s="14" t="s">
        <v>129</v>
      </c>
      <c r="H145" s="36" t="s">
        <v>167</v>
      </c>
      <c r="I145" s="24" t="s">
        <v>17</v>
      </c>
      <c r="J145" s="24" t="s">
        <v>54</v>
      </c>
    </row>
    <row r="146" spans="1:10" ht="30" x14ac:dyDescent="0.25">
      <c r="A146" s="12">
        <f t="shared" si="2"/>
        <v>142</v>
      </c>
      <c r="B146" s="14">
        <v>20</v>
      </c>
      <c r="C146" s="14">
        <v>15121520</v>
      </c>
      <c r="D146" s="14" t="s">
        <v>66</v>
      </c>
      <c r="E146" s="25" t="s">
        <v>175</v>
      </c>
      <c r="F146" s="14">
        <v>20</v>
      </c>
      <c r="G146" s="14" t="s">
        <v>129</v>
      </c>
      <c r="H146" s="37">
        <v>65000</v>
      </c>
      <c r="I146" s="14" t="s">
        <v>445</v>
      </c>
      <c r="J146" s="14" t="s">
        <v>56</v>
      </c>
    </row>
    <row r="147" spans="1:10" ht="30" x14ac:dyDescent="0.25">
      <c r="A147" s="12">
        <f t="shared" si="2"/>
        <v>143</v>
      </c>
      <c r="B147" s="14">
        <v>20</v>
      </c>
      <c r="C147" s="14">
        <v>15121597</v>
      </c>
      <c r="D147" s="14" t="s">
        <v>66</v>
      </c>
      <c r="E147" s="25" t="s">
        <v>176</v>
      </c>
      <c r="F147" s="14">
        <v>20</v>
      </c>
      <c r="G147" s="14" t="s">
        <v>129</v>
      </c>
      <c r="H147" s="37">
        <v>55000</v>
      </c>
      <c r="I147" s="14" t="s">
        <v>445</v>
      </c>
      <c r="J147" s="14" t="s">
        <v>56</v>
      </c>
    </row>
    <row r="148" spans="1:10" x14ac:dyDescent="0.25">
      <c r="A148" s="12">
        <f t="shared" si="2"/>
        <v>144</v>
      </c>
      <c r="B148" s="14">
        <v>20</v>
      </c>
      <c r="C148" s="14">
        <v>47131821</v>
      </c>
      <c r="D148" s="14" t="s">
        <v>66</v>
      </c>
      <c r="E148" s="25" t="s">
        <v>177</v>
      </c>
      <c r="F148" s="14">
        <v>10</v>
      </c>
      <c r="G148" s="14" t="s">
        <v>129</v>
      </c>
      <c r="H148" s="37">
        <v>40000</v>
      </c>
      <c r="I148" s="14" t="s">
        <v>445</v>
      </c>
      <c r="J148" s="14" t="s">
        <v>56</v>
      </c>
    </row>
    <row r="149" spans="1:10" x14ac:dyDescent="0.25">
      <c r="A149" s="12">
        <f t="shared" si="2"/>
        <v>145</v>
      </c>
      <c r="B149" s="14">
        <v>20</v>
      </c>
      <c r="C149" s="14">
        <v>31211704</v>
      </c>
      <c r="D149" s="33" t="s">
        <v>66</v>
      </c>
      <c r="E149" s="25" t="s">
        <v>178</v>
      </c>
      <c r="F149" s="14">
        <v>5</v>
      </c>
      <c r="G149" s="14" t="s">
        <v>129</v>
      </c>
      <c r="H149" s="37">
        <v>70000</v>
      </c>
      <c r="I149" s="14" t="s">
        <v>134</v>
      </c>
      <c r="J149" s="14" t="s">
        <v>56</v>
      </c>
    </row>
    <row r="150" spans="1:10" ht="30" x14ac:dyDescent="0.25">
      <c r="A150" s="12">
        <f t="shared" si="2"/>
        <v>146</v>
      </c>
      <c r="B150" s="14">
        <v>20</v>
      </c>
      <c r="C150" s="14">
        <v>12171510</v>
      </c>
      <c r="D150" s="33" t="s">
        <v>66</v>
      </c>
      <c r="E150" s="25" t="s">
        <v>179</v>
      </c>
      <c r="F150" s="14">
        <v>10</v>
      </c>
      <c r="G150" s="14" t="s">
        <v>129</v>
      </c>
      <c r="H150" s="37">
        <v>55000</v>
      </c>
      <c r="I150" s="14" t="s">
        <v>445</v>
      </c>
      <c r="J150" s="14" t="s">
        <v>56</v>
      </c>
    </row>
    <row r="151" spans="1:10" x14ac:dyDescent="0.25">
      <c r="A151" s="12">
        <f t="shared" si="2"/>
        <v>147</v>
      </c>
      <c r="B151" s="14">
        <v>20</v>
      </c>
      <c r="C151" s="14">
        <v>31211508</v>
      </c>
      <c r="D151" s="33" t="s">
        <v>66</v>
      </c>
      <c r="E151" s="25" t="s">
        <v>446</v>
      </c>
      <c r="F151" s="14">
        <v>20</v>
      </c>
      <c r="G151" s="14" t="s">
        <v>460</v>
      </c>
      <c r="H151" s="37">
        <f>((12927+(12927*0.13))*20)</f>
        <v>292150.2</v>
      </c>
      <c r="I151" s="14"/>
      <c r="J151" s="14" t="s">
        <v>55</v>
      </c>
    </row>
    <row r="152" spans="1:10" ht="60" x14ac:dyDescent="0.25">
      <c r="A152" s="12">
        <f t="shared" si="2"/>
        <v>148</v>
      </c>
      <c r="B152" s="14">
        <v>20</v>
      </c>
      <c r="C152" s="14" t="s">
        <v>180</v>
      </c>
      <c r="D152" s="33" t="s">
        <v>66</v>
      </c>
      <c r="E152" s="25" t="s">
        <v>181</v>
      </c>
      <c r="F152" s="14">
        <v>10</v>
      </c>
      <c r="G152" s="14" t="s">
        <v>129</v>
      </c>
      <c r="H152" s="37">
        <v>100000</v>
      </c>
      <c r="I152" s="14" t="s">
        <v>134</v>
      </c>
      <c r="J152" s="14" t="s">
        <v>56</v>
      </c>
    </row>
    <row r="153" spans="1:10" ht="60" x14ac:dyDescent="0.25">
      <c r="A153" s="12">
        <f t="shared" si="2"/>
        <v>149</v>
      </c>
      <c r="B153" s="14">
        <v>20</v>
      </c>
      <c r="C153" s="14">
        <v>31133711</v>
      </c>
      <c r="D153" s="14" t="s">
        <v>24</v>
      </c>
      <c r="E153" s="25" t="s">
        <v>182</v>
      </c>
      <c r="F153" s="14">
        <v>20</v>
      </c>
      <c r="G153" s="14" t="s">
        <v>129</v>
      </c>
      <c r="H153" s="37">
        <v>120000</v>
      </c>
      <c r="I153" s="14" t="s">
        <v>134</v>
      </c>
      <c r="J153" s="14" t="s">
        <v>57</v>
      </c>
    </row>
    <row r="154" spans="1:10" ht="45" x14ac:dyDescent="0.25">
      <c r="A154" s="12">
        <f t="shared" si="2"/>
        <v>150</v>
      </c>
      <c r="B154" s="14">
        <v>20</v>
      </c>
      <c r="C154" s="14">
        <v>31201630</v>
      </c>
      <c r="D154" s="14" t="s">
        <v>24</v>
      </c>
      <c r="E154" s="25" t="s">
        <v>183</v>
      </c>
      <c r="F154" s="14">
        <v>10</v>
      </c>
      <c r="G154" s="14" t="s">
        <v>129</v>
      </c>
      <c r="H154" s="37">
        <v>60000</v>
      </c>
      <c r="I154" s="14" t="s">
        <v>134</v>
      </c>
      <c r="J154" s="14" t="s">
        <v>56</v>
      </c>
    </row>
    <row r="155" spans="1:10" ht="30" x14ac:dyDescent="0.25">
      <c r="A155" s="12">
        <f t="shared" si="2"/>
        <v>151</v>
      </c>
      <c r="B155" s="14">
        <v>20</v>
      </c>
      <c r="C155" s="14">
        <v>31201623</v>
      </c>
      <c r="D155" s="14" t="s">
        <v>24</v>
      </c>
      <c r="E155" s="25" t="s">
        <v>184</v>
      </c>
      <c r="F155" s="14">
        <v>10</v>
      </c>
      <c r="G155" s="14" t="s">
        <v>129</v>
      </c>
      <c r="H155" s="37">
        <v>50000</v>
      </c>
      <c r="I155" s="14" t="s">
        <v>134</v>
      </c>
      <c r="J155" s="14" t="s">
        <v>56</v>
      </c>
    </row>
    <row r="156" spans="1:10" ht="60" x14ac:dyDescent="0.25">
      <c r="A156" s="12">
        <f t="shared" si="2"/>
        <v>152</v>
      </c>
      <c r="B156" s="14">
        <v>20</v>
      </c>
      <c r="C156" s="14">
        <v>31201635</v>
      </c>
      <c r="D156" s="14" t="s">
        <v>24</v>
      </c>
      <c r="E156" s="25" t="s">
        <v>185</v>
      </c>
      <c r="F156" s="14">
        <v>30</v>
      </c>
      <c r="G156" s="14" t="s">
        <v>129</v>
      </c>
      <c r="H156" s="37">
        <v>142400</v>
      </c>
      <c r="I156" s="14" t="s">
        <v>134</v>
      </c>
      <c r="J156" s="14" t="s">
        <v>55</v>
      </c>
    </row>
    <row r="157" spans="1:10" ht="30" x14ac:dyDescent="0.25">
      <c r="A157" s="12">
        <f t="shared" si="2"/>
        <v>153</v>
      </c>
      <c r="B157" s="14">
        <v>20</v>
      </c>
      <c r="C157" s="14">
        <v>31201623</v>
      </c>
      <c r="D157" s="14" t="s">
        <v>24</v>
      </c>
      <c r="E157" s="25" t="s">
        <v>186</v>
      </c>
      <c r="F157" s="14">
        <v>8</v>
      </c>
      <c r="G157" s="14" t="s">
        <v>129</v>
      </c>
      <c r="H157" s="37">
        <v>40264</v>
      </c>
      <c r="I157" s="14" t="s">
        <v>134</v>
      </c>
      <c r="J157" s="24" t="s">
        <v>54</v>
      </c>
    </row>
    <row r="158" spans="1:10" x14ac:dyDescent="0.25">
      <c r="A158" s="12">
        <f t="shared" si="2"/>
        <v>154</v>
      </c>
      <c r="B158" s="14">
        <v>20</v>
      </c>
      <c r="C158" s="27">
        <v>13111064</v>
      </c>
      <c r="D158" s="14" t="s">
        <v>24</v>
      </c>
      <c r="E158" s="31" t="s">
        <v>187</v>
      </c>
      <c r="F158" s="14">
        <v>20</v>
      </c>
      <c r="G158" s="14" t="s">
        <v>129</v>
      </c>
      <c r="H158" s="39" t="s">
        <v>188</v>
      </c>
      <c r="I158" s="24" t="s">
        <v>17</v>
      </c>
      <c r="J158" s="24" t="s">
        <v>54</v>
      </c>
    </row>
    <row r="159" spans="1:10" x14ac:dyDescent="0.25">
      <c r="A159" s="12">
        <f t="shared" si="2"/>
        <v>155</v>
      </c>
      <c r="B159" s="14">
        <v>20</v>
      </c>
      <c r="C159" s="27">
        <v>10191509</v>
      </c>
      <c r="D159" s="14" t="s">
        <v>24</v>
      </c>
      <c r="E159" s="67" t="s">
        <v>189</v>
      </c>
      <c r="F159" s="14">
        <v>20</v>
      </c>
      <c r="G159" s="14" t="s">
        <v>129</v>
      </c>
      <c r="H159" s="39" t="s">
        <v>447</v>
      </c>
      <c r="I159" s="24" t="s">
        <v>17</v>
      </c>
      <c r="J159" s="24" t="s">
        <v>54</v>
      </c>
    </row>
    <row r="160" spans="1:10" x14ac:dyDescent="0.25">
      <c r="A160" s="12">
        <f t="shared" si="2"/>
        <v>156</v>
      </c>
      <c r="B160" s="14">
        <v>20</v>
      </c>
      <c r="C160" s="27">
        <v>13111064</v>
      </c>
      <c r="D160" s="14" t="s">
        <v>24</v>
      </c>
      <c r="E160" s="68" t="s">
        <v>190</v>
      </c>
      <c r="F160" s="14">
        <v>6</v>
      </c>
      <c r="G160" s="14" t="s">
        <v>129</v>
      </c>
      <c r="H160" s="39" t="s">
        <v>191</v>
      </c>
      <c r="I160" s="24" t="s">
        <v>17</v>
      </c>
      <c r="J160" s="24" t="s">
        <v>54</v>
      </c>
    </row>
    <row r="161" spans="1:10" ht="45" x14ac:dyDescent="0.25">
      <c r="A161" s="12">
        <f t="shared" si="2"/>
        <v>157</v>
      </c>
      <c r="B161" s="14">
        <v>20</v>
      </c>
      <c r="C161" s="28">
        <v>27112838</v>
      </c>
      <c r="D161" s="14" t="s">
        <v>70</v>
      </c>
      <c r="E161" s="69" t="s">
        <v>409</v>
      </c>
      <c r="F161" s="14">
        <v>75</v>
      </c>
      <c r="G161" s="14" t="s">
        <v>129</v>
      </c>
      <c r="H161" s="36">
        <v>678</v>
      </c>
      <c r="I161" s="24" t="s">
        <v>134</v>
      </c>
      <c r="J161" s="24" t="s">
        <v>56</v>
      </c>
    </row>
    <row r="162" spans="1:10" ht="30" x14ac:dyDescent="0.25">
      <c r="A162" s="12">
        <f t="shared" si="2"/>
        <v>158</v>
      </c>
      <c r="B162" s="14">
        <v>20</v>
      </c>
      <c r="C162" s="28">
        <v>27112838</v>
      </c>
      <c r="D162" s="14" t="s">
        <v>70</v>
      </c>
      <c r="E162" s="69" t="s">
        <v>410</v>
      </c>
      <c r="F162" s="14">
        <v>20</v>
      </c>
      <c r="G162" s="14" t="s">
        <v>129</v>
      </c>
      <c r="H162" s="36">
        <v>15580</v>
      </c>
      <c r="I162" s="24" t="s">
        <v>134</v>
      </c>
      <c r="J162" s="24" t="s">
        <v>56</v>
      </c>
    </row>
    <row r="163" spans="1:10" ht="30" x14ac:dyDescent="0.25">
      <c r="A163" s="12">
        <f t="shared" si="2"/>
        <v>159</v>
      </c>
      <c r="B163" s="14">
        <v>20</v>
      </c>
      <c r="C163" s="28">
        <v>27112838</v>
      </c>
      <c r="D163" s="14" t="s">
        <v>70</v>
      </c>
      <c r="E163" s="69" t="s">
        <v>411</v>
      </c>
      <c r="F163" s="14">
        <v>20</v>
      </c>
      <c r="G163" s="14" t="s">
        <v>129</v>
      </c>
      <c r="H163" s="36">
        <v>13546</v>
      </c>
      <c r="I163" s="24" t="s">
        <v>134</v>
      </c>
      <c r="J163" s="24" t="s">
        <v>56</v>
      </c>
    </row>
    <row r="164" spans="1:10" ht="30" x14ac:dyDescent="0.25">
      <c r="A164" s="12">
        <f t="shared" si="2"/>
        <v>160</v>
      </c>
      <c r="B164" s="14">
        <v>20</v>
      </c>
      <c r="C164" s="28">
        <v>27112838</v>
      </c>
      <c r="D164" s="14" t="s">
        <v>70</v>
      </c>
      <c r="E164" s="69" t="s">
        <v>412</v>
      </c>
      <c r="F164" s="14">
        <v>6</v>
      </c>
      <c r="G164" s="14" t="s">
        <v>129</v>
      </c>
      <c r="H164" s="36">
        <v>72500</v>
      </c>
      <c r="I164" s="24" t="s">
        <v>134</v>
      </c>
      <c r="J164" s="24" t="s">
        <v>56</v>
      </c>
    </row>
    <row r="165" spans="1:10" x14ac:dyDescent="0.25">
      <c r="A165" s="12">
        <f t="shared" si="2"/>
        <v>161</v>
      </c>
      <c r="B165" s="14">
        <v>20</v>
      </c>
      <c r="C165" s="28">
        <v>27112838</v>
      </c>
      <c r="D165" s="14" t="s">
        <v>70</v>
      </c>
      <c r="E165" s="69" t="s">
        <v>413</v>
      </c>
      <c r="F165" s="14">
        <v>15</v>
      </c>
      <c r="G165" s="14" t="s">
        <v>129</v>
      </c>
      <c r="H165" s="36">
        <v>450</v>
      </c>
      <c r="I165" s="24" t="s">
        <v>134</v>
      </c>
      <c r="J165" s="24" t="s">
        <v>56</v>
      </c>
    </row>
    <row r="166" spans="1:10" ht="30" x14ac:dyDescent="0.25">
      <c r="A166" s="12">
        <f t="shared" si="2"/>
        <v>162</v>
      </c>
      <c r="B166" s="14">
        <v>20</v>
      </c>
      <c r="C166" s="28">
        <v>27112838</v>
      </c>
      <c r="D166" s="14" t="s">
        <v>70</v>
      </c>
      <c r="E166" s="69" t="s">
        <v>414</v>
      </c>
      <c r="F166" s="14">
        <v>1</v>
      </c>
      <c r="G166" s="14" t="s">
        <v>129</v>
      </c>
      <c r="H166" s="36">
        <v>2500</v>
      </c>
      <c r="I166" s="24" t="s">
        <v>134</v>
      </c>
      <c r="J166" s="24" t="s">
        <v>56</v>
      </c>
    </row>
    <row r="167" spans="1:10" x14ac:dyDescent="0.25">
      <c r="A167" s="12">
        <f t="shared" si="2"/>
        <v>163</v>
      </c>
      <c r="B167" s="14">
        <v>20</v>
      </c>
      <c r="C167" s="28">
        <v>27112838</v>
      </c>
      <c r="D167" s="14" t="s">
        <v>70</v>
      </c>
      <c r="E167" s="69" t="s">
        <v>192</v>
      </c>
      <c r="F167" s="14">
        <v>500</v>
      </c>
      <c r="G167" s="14" t="s">
        <v>129</v>
      </c>
      <c r="H167" s="36">
        <v>295</v>
      </c>
      <c r="I167" s="24" t="s">
        <v>134</v>
      </c>
      <c r="J167" s="24" t="s">
        <v>56</v>
      </c>
    </row>
    <row r="168" spans="1:10" x14ac:dyDescent="0.25">
      <c r="A168" s="12">
        <f t="shared" si="2"/>
        <v>164</v>
      </c>
      <c r="B168" s="14">
        <v>20</v>
      </c>
      <c r="C168" s="28">
        <v>31161508</v>
      </c>
      <c r="D168" s="14" t="s">
        <v>70</v>
      </c>
      <c r="E168" s="69" t="s">
        <v>415</v>
      </c>
      <c r="F168" s="14">
        <v>279</v>
      </c>
      <c r="G168" s="14" t="s">
        <v>129</v>
      </c>
      <c r="H168" s="36">
        <v>279</v>
      </c>
      <c r="I168" s="24" t="s">
        <v>134</v>
      </c>
      <c r="J168" s="24" t="s">
        <v>54</v>
      </c>
    </row>
    <row r="169" spans="1:10" ht="30" x14ac:dyDescent="0.25">
      <c r="A169" s="12">
        <f t="shared" si="2"/>
        <v>165</v>
      </c>
      <c r="B169" s="14">
        <v>20</v>
      </c>
      <c r="C169" s="28">
        <v>31161508</v>
      </c>
      <c r="D169" s="14" t="s">
        <v>70</v>
      </c>
      <c r="E169" s="69" t="s">
        <v>416</v>
      </c>
      <c r="F169" s="14">
        <v>500</v>
      </c>
      <c r="G169" s="14" t="s">
        <v>129</v>
      </c>
      <c r="H169" s="36">
        <f>15*F169</f>
        <v>7500</v>
      </c>
      <c r="I169" s="24" t="s">
        <v>134</v>
      </c>
      <c r="J169" s="24" t="s">
        <v>54</v>
      </c>
    </row>
    <row r="170" spans="1:10" ht="30" x14ac:dyDescent="0.25">
      <c r="A170" s="12">
        <f t="shared" si="2"/>
        <v>166</v>
      </c>
      <c r="B170" s="14">
        <v>20</v>
      </c>
      <c r="C170" s="28">
        <v>31161508</v>
      </c>
      <c r="D170" s="14" t="s">
        <v>70</v>
      </c>
      <c r="E170" s="69" t="s">
        <v>417</v>
      </c>
      <c r="F170" s="14">
        <v>500</v>
      </c>
      <c r="G170" s="14" t="s">
        <v>129</v>
      </c>
      <c r="H170" s="36">
        <f>20*F170</f>
        <v>10000</v>
      </c>
      <c r="I170" s="24" t="s">
        <v>134</v>
      </c>
      <c r="J170" s="24" t="s">
        <v>54</v>
      </c>
    </row>
    <row r="171" spans="1:10" ht="30" x14ac:dyDescent="0.25">
      <c r="A171" s="12">
        <f t="shared" ref="A171:A234" si="3">+A170+1</f>
        <v>167</v>
      </c>
      <c r="B171" s="14">
        <v>20</v>
      </c>
      <c r="C171" s="28">
        <v>31161508</v>
      </c>
      <c r="D171" s="14" t="s">
        <v>70</v>
      </c>
      <c r="E171" s="69" t="s">
        <v>418</v>
      </c>
      <c r="F171" s="14">
        <v>500</v>
      </c>
      <c r="G171" s="14" t="s">
        <v>129</v>
      </c>
      <c r="H171" s="36">
        <f>+F171*5</f>
        <v>2500</v>
      </c>
      <c r="I171" s="24" t="s">
        <v>134</v>
      </c>
      <c r="J171" s="24" t="s">
        <v>54</v>
      </c>
    </row>
    <row r="172" spans="1:10" ht="30" x14ac:dyDescent="0.25">
      <c r="A172" s="12">
        <f t="shared" si="3"/>
        <v>168</v>
      </c>
      <c r="B172" s="14">
        <v>20</v>
      </c>
      <c r="C172" s="28">
        <v>31161508</v>
      </c>
      <c r="D172" s="14" t="s">
        <v>70</v>
      </c>
      <c r="E172" s="69" t="s">
        <v>419</v>
      </c>
      <c r="F172" s="14">
        <v>500</v>
      </c>
      <c r="G172" s="14" t="s">
        <v>129</v>
      </c>
      <c r="H172" s="36">
        <f t="shared" ref="H172:H181" si="4">+F172*5</f>
        <v>2500</v>
      </c>
      <c r="I172" s="24" t="s">
        <v>134</v>
      </c>
      <c r="J172" s="24" t="s">
        <v>54</v>
      </c>
    </row>
    <row r="173" spans="1:10" ht="30" x14ac:dyDescent="0.25">
      <c r="A173" s="12">
        <f t="shared" si="3"/>
        <v>169</v>
      </c>
      <c r="B173" s="14">
        <v>20</v>
      </c>
      <c r="C173" s="28">
        <v>31161508</v>
      </c>
      <c r="D173" s="14" t="s">
        <v>70</v>
      </c>
      <c r="E173" s="69" t="s">
        <v>420</v>
      </c>
      <c r="F173" s="14">
        <v>500</v>
      </c>
      <c r="G173" s="14" t="s">
        <v>129</v>
      </c>
      <c r="H173" s="36">
        <f t="shared" si="4"/>
        <v>2500</v>
      </c>
      <c r="I173" s="24" t="s">
        <v>134</v>
      </c>
      <c r="J173" s="24" t="s">
        <v>54</v>
      </c>
    </row>
    <row r="174" spans="1:10" ht="30" x14ac:dyDescent="0.25">
      <c r="A174" s="12">
        <f t="shared" si="3"/>
        <v>170</v>
      </c>
      <c r="B174" s="14">
        <v>20</v>
      </c>
      <c r="C174" s="28">
        <v>31161508</v>
      </c>
      <c r="D174" s="14" t="s">
        <v>70</v>
      </c>
      <c r="E174" s="69" t="s">
        <v>421</v>
      </c>
      <c r="F174" s="14">
        <v>500</v>
      </c>
      <c r="G174" s="14" t="s">
        <v>129</v>
      </c>
      <c r="H174" s="36">
        <f t="shared" si="4"/>
        <v>2500</v>
      </c>
      <c r="I174" s="24" t="s">
        <v>134</v>
      </c>
      <c r="J174" s="24" t="s">
        <v>54</v>
      </c>
    </row>
    <row r="175" spans="1:10" ht="30" x14ac:dyDescent="0.25">
      <c r="A175" s="12">
        <f t="shared" si="3"/>
        <v>171</v>
      </c>
      <c r="B175" s="14">
        <v>20</v>
      </c>
      <c r="C175" s="28">
        <v>31161508</v>
      </c>
      <c r="D175" s="14" t="s">
        <v>70</v>
      </c>
      <c r="E175" s="69" t="s">
        <v>422</v>
      </c>
      <c r="F175" s="14">
        <v>500</v>
      </c>
      <c r="G175" s="14" t="s">
        <v>129</v>
      </c>
      <c r="H175" s="36">
        <f t="shared" si="4"/>
        <v>2500</v>
      </c>
      <c r="I175" s="24" t="s">
        <v>134</v>
      </c>
      <c r="J175" s="24" t="s">
        <v>54</v>
      </c>
    </row>
    <row r="176" spans="1:10" ht="30" x14ac:dyDescent="0.25">
      <c r="A176" s="12">
        <f t="shared" si="3"/>
        <v>172</v>
      </c>
      <c r="B176" s="14">
        <v>20</v>
      </c>
      <c r="C176" s="28">
        <v>31161508</v>
      </c>
      <c r="D176" s="14" t="s">
        <v>70</v>
      </c>
      <c r="E176" s="69" t="s">
        <v>423</v>
      </c>
      <c r="F176" s="14">
        <v>500</v>
      </c>
      <c r="G176" s="14" t="s">
        <v>129</v>
      </c>
      <c r="H176" s="36">
        <f t="shared" si="4"/>
        <v>2500</v>
      </c>
      <c r="I176" s="24" t="s">
        <v>134</v>
      </c>
      <c r="J176" s="24" t="s">
        <v>54</v>
      </c>
    </row>
    <row r="177" spans="1:10" ht="30" x14ac:dyDescent="0.25">
      <c r="A177" s="12">
        <f t="shared" si="3"/>
        <v>173</v>
      </c>
      <c r="B177" s="14">
        <v>20</v>
      </c>
      <c r="C177" s="28">
        <v>31161508</v>
      </c>
      <c r="D177" s="14" t="s">
        <v>70</v>
      </c>
      <c r="E177" s="69" t="s">
        <v>424</v>
      </c>
      <c r="F177" s="14">
        <v>500</v>
      </c>
      <c r="G177" s="14" t="s">
        <v>129</v>
      </c>
      <c r="H177" s="36">
        <f t="shared" si="4"/>
        <v>2500</v>
      </c>
      <c r="I177" s="24" t="s">
        <v>134</v>
      </c>
      <c r="J177" s="24" t="s">
        <v>54</v>
      </c>
    </row>
    <row r="178" spans="1:10" ht="30" x14ac:dyDescent="0.25">
      <c r="A178" s="12">
        <f t="shared" si="3"/>
        <v>174</v>
      </c>
      <c r="B178" s="14">
        <v>20</v>
      </c>
      <c r="C178" s="28">
        <v>31161508</v>
      </c>
      <c r="D178" s="14" t="s">
        <v>70</v>
      </c>
      <c r="E178" s="69" t="s">
        <v>424</v>
      </c>
      <c r="F178" s="14">
        <v>500</v>
      </c>
      <c r="G178" s="14" t="s">
        <v>129</v>
      </c>
      <c r="H178" s="36">
        <f t="shared" si="4"/>
        <v>2500</v>
      </c>
      <c r="I178" s="24" t="s">
        <v>134</v>
      </c>
      <c r="J178" s="24" t="s">
        <v>54</v>
      </c>
    </row>
    <row r="179" spans="1:10" ht="30" x14ac:dyDescent="0.25">
      <c r="A179" s="12">
        <f t="shared" si="3"/>
        <v>175</v>
      </c>
      <c r="B179" s="14">
        <v>20</v>
      </c>
      <c r="C179" s="28">
        <v>31161508</v>
      </c>
      <c r="D179" s="14" t="s">
        <v>70</v>
      </c>
      <c r="E179" s="69" t="s">
        <v>424</v>
      </c>
      <c r="F179" s="14">
        <v>500</v>
      </c>
      <c r="G179" s="14" t="s">
        <v>129</v>
      </c>
      <c r="H179" s="36">
        <f t="shared" si="4"/>
        <v>2500</v>
      </c>
      <c r="I179" s="24" t="s">
        <v>134</v>
      </c>
      <c r="J179" s="24" t="s">
        <v>54</v>
      </c>
    </row>
    <row r="180" spans="1:10" ht="30" x14ac:dyDescent="0.25">
      <c r="A180" s="12">
        <f t="shared" si="3"/>
        <v>176</v>
      </c>
      <c r="B180" s="14">
        <v>20</v>
      </c>
      <c r="C180" s="28">
        <v>31161508</v>
      </c>
      <c r="D180" s="14" t="s">
        <v>70</v>
      </c>
      <c r="E180" s="69" t="s">
        <v>425</v>
      </c>
      <c r="F180" s="14">
        <v>500</v>
      </c>
      <c r="G180" s="14" t="s">
        <v>129</v>
      </c>
      <c r="H180" s="36">
        <f t="shared" si="4"/>
        <v>2500</v>
      </c>
      <c r="I180" s="24" t="s">
        <v>134</v>
      </c>
      <c r="J180" s="24" t="s">
        <v>54</v>
      </c>
    </row>
    <row r="181" spans="1:10" ht="30" x14ac:dyDescent="0.25">
      <c r="A181" s="12">
        <f t="shared" si="3"/>
        <v>177</v>
      </c>
      <c r="B181" s="14">
        <v>20</v>
      </c>
      <c r="C181" s="28">
        <v>31161508</v>
      </c>
      <c r="D181" s="14" t="s">
        <v>70</v>
      </c>
      <c r="E181" s="69" t="s">
        <v>426</v>
      </c>
      <c r="F181" s="14">
        <v>500</v>
      </c>
      <c r="G181" s="14" t="s">
        <v>129</v>
      </c>
      <c r="H181" s="36">
        <f t="shared" si="4"/>
        <v>2500</v>
      </c>
      <c r="I181" s="24" t="s">
        <v>134</v>
      </c>
      <c r="J181" s="24" t="s">
        <v>54</v>
      </c>
    </row>
    <row r="182" spans="1:10" ht="30" x14ac:dyDescent="0.25">
      <c r="A182" s="12">
        <f t="shared" si="3"/>
        <v>178</v>
      </c>
      <c r="B182" s="14">
        <v>20</v>
      </c>
      <c r="C182" s="28">
        <v>31161508</v>
      </c>
      <c r="D182" s="14" t="s">
        <v>70</v>
      </c>
      <c r="E182" s="69" t="s">
        <v>427</v>
      </c>
      <c r="F182" s="14">
        <v>1000</v>
      </c>
      <c r="G182" s="14" t="s">
        <v>129</v>
      </c>
      <c r="H182" s="36">
        <v>40000</v>
      </c>
      <c r="I182" s="24" t="s">
        <v>134</v>
      </c>
      <c r="J182" s="24" t="s">
        <v>55</v>
      </c>
    </row>
    <row r="183" spans="1:10" ht="30.75" customHeight="1" x14ac:dyDescent="0.25">
      <c r="A183" s="12">
        <f t="shared" si="3"/>
        <v>179</v>
      </c>
      <c r="B183" s="14">
        <v>20</v>
      </c>
      <c r="C183" s="28">
        <v>31161508</v>
      </c>
      <c r="D183" s="14" t="s">
        <v>70</v>
      </c>
      <c r="E183" s="69" t="s">
        <v>428</v>
      </c>
      <c r="F183" s="14">
        <v>10</v>
      </c>
      <c r="G183" s="14" t="s">
        <v>194</v>
      </c>
      <c r="H183" s="36">
        <v>50000</v>
      </c>
      <c r="I183" s="24" t="s">
        <v>134</v>
      </c>
      <c r="J183" s="24" t="s">
        <v>55</v>
      </c>
    </row>
    <row r="184" spans="1:10" ht="30" x14ac:dyDescent="0.25">
      <c r="A184" s="12">
        <f t="shared" si="3"/>
        <v>180</v>
      </c>
      <c r="B184" s="14">
        <v>20</v>
      </c>
      <c r="C184" s="28">
        <v>31161508</v>
      </c>
      <c r="D184" s="14" t="s">
        <v>70</v>
      </c>
      <c r="E184" s="69" t="s">
        <v>429</v>
      </c>
      <c r="F184" s="14">
        <v>1000</v>
      </c>
      <c r="G184" s="14" t="s">
        <v>129</v>
      </c>
      <c r="H184" s="36">
        <v>30000</v>
      </c>
      <c r="I184" s="24" t="s">
        <v>134</v>
      </c>
      <c r="J184" s="24" t="s">
        <v>55</v>
      </c>
    </row>
    <row r="185" spans="1:10" ht="30" x14ac:dyDescent="0.25">
      <c r="A185" s="12">
        <f t="shared" si="3"/>
        <v>181</v>
      </c>
      <c r="B185" s="14">
        <v>20</v>
      </c>
      <c r="C185" s="28">
        <v>31161508</v>
      </c>
      <c r="D185" s="14" t="s">
        <v>70</v>
      </c>
      <c r="E185" s="69" t="s">
        <v>430</v>
      </c>
      <c r="F185" s="14">
        <v>8</v>
      </c>
      <c r="G185" s="14" t="s">
        <v>129</v>
      </c>
      <c r="H185" s="36">
        <f>16500*8</f>
        <v>132000</v>
      </c>
      <c r="I185" s="24" t="s">
        <v>134</v>
      </c>
      <c r="J185" s="24" t="s">
        <v>55</v>
      </c>
    </row>
    <row r="186" spans="1:10" ht="30" x14ac:dyDescent="0.25">
      <c r="A186" s="12">
        <f t="shared" si="3"/>
        <v>182</v>
      </c>
      <c r="B186" s="14">
        <v>20</v>
      </c>
      <c r="C186" s="28">
        <v>31161508</v>
      </c>
      <c r="D186" s="14" t="s">
        <v>70</v>
      </c>
      <c r="E186" s="69" t="s">
        <v>431</v>
      </c>
      <c r="F186" s="14">
        <v>24</v>
      </c>
      <c r="G186" s="14" t="s">
        <v>129</v>
      </c>
      <c r="H186" s="36">
        <f>4600*24</f>
        <v>110400</v>
      </c>
      <c r="I186" s="24" t="s">
        <v>134</v>
      </c>
      <c r="J186" s="24" t="s">
        <v>55</v>
      </c>
    </row>
    <row r="187" spans="1:10" ht="30" x14ac:dyDescent="0.25">
      <c r="A187" s="12">
        <f t="shared" si="3"/>
        <v>183</v>
      </c>
      <c r="B187" s="14">
        <v>20</v>
      </c>
      <c r="C187" s="28">
        <v>31161508</v>
      </c>
      <c r="D187" s="14" t="s">
        <v>70</v>
      </c>
      <c r="E187" s="69" t="s">
        <v>432</v>
      </c>
      <c r="F187" s="14">
        <v>2</v>
      </c>
      <c r="G187" s="14" t="s">
        <v>194</v>
      </c>
      <c r="H187" s="36">
        <v>5200</v>
      </c>
      <c r="I187" s="24" t="s">
        <v>134</v>
      </c>
      <c r="J187" s="24" t="s">
        <v>56</v>
      </c>
    </row>
    <row r="188" spans="1:10" ht="30" x14ac:dyDescent="0.25">
      <c r="A188" s="12">
        <f t="shared" si="3"/>
        <v>184</v>
      </c>
      <c r="B188" s="14">
        <v>20</v>
      </c>
      <c r="C188" s="28">
        <v>31161508</v>
      </c>
      <c r="D188" s="14" t="s">
        <v>70</v>
      </c>
      <c r="E188" s="69" t="s">
        <v>433</v>
      </c>
      <c r="F188" s="14">
        <v>2</v>
      </c>
      <c r="G188" s="14" t="s">
        <v>194</v>
      </c>
      <c r="H188" s="36">
        <v>5200</v>
      </c>
      <c r="I188" s="24" t="s">
        <v>134</v>
      </c>
      <c r="J188" s="24" t="s">
        <v>56</v>
      </c>
    </row>
    <row r="189" spans="1:10" ht="30" x14ac:dyDescent="0.25">
      <c r="A189" s="12">
        <f t="shared" si="3"/>
        <v>185</v>
      </c>
      <c r="B189" s="14">
        <v>20</v>
      </c>
      <c r="C189" s="28">
        <v>31161508</v>
      </c>
      <c r="D189" s="14" t="s">
        <v>70</v>
      </c>
      <c r="E189" s="69" t="s">
        <v>434</v>
      </c>
      <c r="F189" s="14">
        <v>2</v>
      </c>
      <c r="G189" s="14" t="s">
        <v>194</v>
      </c>
      <c r="H189" s="36">
        <v>5200</v>
      </c>
      <c r="I189" s="24" t="s">
        <v>134</v>
      </c>
      <c r="J189" s="24" t="s">
        <v>56</v>
      </c>
    </row>
    <row r="190" spans="1:10" ht="30" x14ac:dyDescent="0.25">
      <c r="A190" s="12">
        <f t="shared" si="3"/>
        <v>186</v>
      </c>
      <c r="B190" s="14">
        <v>20</v>
      </c>
      <c r="C190" s="28">
        <v>31161508</v>
      </c>
      <c r="D190" s="14" t="s">
        <v>70</v>
      </c>
      <c r="E190" s="69" t="s">
        <v>435</v>
      </c>
      <c r="F190" s="14">
        <v>2</v>
      </c>
      <c r="G190" s="14" t="s">
        <v>194</v>
      </c>
      <c r="H190" s="36">
        <v>5200</v>
      </c>
      <c r="I190" s="24" t="s">
        <v>134</v>
      </c>
      <c r="J190" s="24" t="s">
        <v>56</v>
      </c>
    </row>
    <row r="191" spans="1:10" ht="30" x14ac:dyDescent="0.25">
      <c r="A191" s="12">
        <f t="shared" si="3"/>
        <v>187</v>
      </c>
      <c r="B191" s="14">
        <v>20</v>
      </c>
      <c r="C191" s="28">
        <v>31161508</v>
      </c>
      <c r="D191" s="14" t="s">
        <v>70</v>
      </c>
      <c r="E191" s="69" t="s">
        <v>436</v>
      </c>
      <c r="F191" s="14">
        <v>2</v>
      </c>
      <c r="G191" s="14" t="s">
        <v>194</v>
      </c>
      <c r="H191" s="36">
        <v>5200</v>
      </c>
      <c r="I191" s="24" t="s">
        <v>134</v>
      </c>
      <c r="J191" s="24" t="s">
        <v>56</v>
      </c>
    </row>
    <row r="192" spans="1:10" ht="30" x14ac:dyDescent="0.25">
      <c r="A192" s="12">
        <f t="shared" si="3"/>
        <v>188</v>
      </c>
      <c r="B192" s="14">
        <v>20</v>
      </c>
      <c r="C192" s="28">
        <v>23271813</v>
      </c>
      <c r="D192" s="14" t="s">
        <v>70</v>
      </c>
      <c r="E192" s="69" t="s">
        <v>437</v>
      </c>
      <c r="F192" s="14">
        <v>16</v>
      </c>
      <c r="G192" s="14" t="s">
        <v>193</v>
      </c>
      <c r="H192" s="36">
        <v>40000</v>
      </c>
      <c r="I192" s="24" t="s">
        <v>134</v>
      </c>
      <c r="J192" s="24" t="s">
        <v>55</v>
      </c>
    </row>
    <row r="193" spans="1:10" ht="30" x14ac:dyDescent="0.25">
      <c r="A193" s="12">
        <f t="shared" si="3"/>
        <v>189</v>
      </c>
      <c r="B193" s="14">
        <v>20</v>
      </c>
      <c r="C193" s="28">
        <v>23271813</v>
      </c>
      <c r="D193" s="14" t="s">
        <v>70</v>
      </c>
      <c r="E193" s="69" t="s">
        <v>438</v>
      </c>
      <c r="F193" s="14">
        <v>16</v>
      </c>
      <c r="G193" s="14" t="s">
        <v>193</v>
      </c>
      <c r="H193" s="36">
        <v>40000</v>
      </c>
      <c r="I193" s="24" t="s">
        <v>134</v>
      </c>
      <c r="J193" s="24" t="s">
        <v>55</v>
      </c>
    </row>
    <row r="194" spans="1:10" x14ac:dyDescent="0.25">
      <c r="A194" s="12">
        <f t="shared" si="3"/>
        <v>190</v>
      </c>
      <c r="B194" s="14">
        <v>20</v>
      </c>
      <c r="C194" s="28">
        <v>46171503</v>
      </c>
      <c r="D194" s="14" t="s">
        <v>70</v>
      </c>
      <c r="E194" s="69" t="s">
        <v>195</v>
      </c>
      <c r="F194" s="14">
        <v>10</v>
      </c>
      <c r="G194" s="14" t="s">
        <v>129</v>
      </c>
      <c r="H194" s="36">
        <v>300000</v>
      </c>
      <c r="I194" s="24" t="s">
        <v>134</v>
      </c>
      <c r="J194" s="24" t="s">
        <v>56</v>
      </c>
    </row>
    <row r="195" spans="1:10" x14ac:dyDescent="0.25">
      <c r="A195" s="12">
        <f t="shared" si="3"/>
        <v>191</v>
      </c>
      <c r="B195" s="14">
        <v>20</v>
      </c>
      <c r="C195" s="28">
        <v>40141640</v>
      </c>
      <c r="D195" s="14" t="s">
        <v>70</v>
      </c>
      <c r="E195" s="69" t="s">
        <v>196</v>
      </c>
      <c r="F195" s="14">
        <v>10</v>
      </c>
      <c r="G195" s="14" t="s">
        <v>129</v>
      </c>
      <c r="H195" s="36">
        <v>2000000</v>
      </c>
      <c r="I195" s="24" t="s">
        <v>134</v>
      </c>
      <c r="J195" s="24" t="s">
        <v>56</v>
      </c>
    </row>
    <row r="196" spans="1:10" x14ac:dyDescent="0.25">
      <c r="A196" s="12">
        <f t="shared" si="3"/>
        <v>192</v>
      </c>
      <c r="B196" s="14">
        <v>20</v>
      </c>
      <c r="C196" s="14">
        <v>31152209</v>
      </c>
      <c r="D196" s="14" t="s">
        <v>70</v>
      </c>
      <c r="E196" s="25" t="s">
        <v>197</v>
      </c>
      <c r="F196" s="14">
        <v>20</v>
      </c>
      <c r="G196" s="14" t="s">
        <v>77</v>
      </c>
      <c r="H196" s="37">
        <v>6000</v>
      </c>
      <c r="I196" s="14" t="s">
        <v>134</v>
      </c>
      <c r="J196" s="24" t="s">
        <v>55</v>
      </c>
    </row>
    <row r="197" spans="1:10" ht="30" x14ac:dyDescent="0.25">
      <c r="A197" s="12">
        <f t="shared" si="3"/>
        <v>193</v>
      </c>
      <c r="B197" s="14">
        <v>20</v>
      </c>
      <c r="C197" s="14" t="s">
        <v>448</v>
      </c>
      <c r="D197" s="14" t="s">
        <v>70</v>
      </c>
      <c r="E197" s="25" t="s">
        <v>442</v>
      </c>
      <c r="F197" s="14">
        <v>300</v>
      </c>
      <c r="G197" s="14" t="s">
        <v>129</v>
      </c>
      <c r="H197" s="37">
        <v>2120</v>
      </c>
      <c r="I197" s="14" t="s">
        <v>134</v>
      </c>
      <c r="J197" s="24" t="s">
        <v>55</v>
      </c>
    </row>
    <row r="198" spans="1:10" ht="30" x14ac:dyDescent="0.25">
      <c r="A198" s="12">
        <f t="shared" si="3"/>
        <v>194</v>
      </c>
      <c r="B198" s="14">
        <v>20</v>
      </c>
      <c r="C198" s="14" t="s">
        <v>449</v>
      </c>
      <c r="D198" s="14" t="s">
        <v>70</v>
      </c>
      <c r="E198" s="25" t="s">
        <v>198</v>
      </c>
      <c r="F198" s="14">
        <v>300</v>
      </c>
      <c r="G198" s="14" t="s">
        <v>129</v>
      </c>
      <c r="H198" s="37">
        <v>2350</v>
      </c>
      <c r="I198" s="14" t="s">
        <v>134</v>
      </c>
      <c r="J198" s="24" t="s">
        <v>55</v>
      </c>
    </row>
    <row r="199" spans="1:10" ht="30" x14ac:dyDescent="0.25">
      <c r="A199" s="12">
        <f t="shared" si="3"/>
        <v>195</v>
      </c>
      <c r="B199" s="14">
        <v>20</v>
      </c>
      <c r="C199" s="14">
        <v>31161509</v>
      </c>
      <c r="D199" s="14" t="s">
        <v>70</v>
      </c>
      <c r="E199" s="25" t="s">
        <v>199</v>
      </c>
      <c r="F199" s="14">
        <v>300</v>
      </c>
      <c r="G199" s="14" t="s">
        <v>129</v>
      </c>
      <c r="H199" s="37">
        <v>6157.0000000000009</v>
      </c>
      <c r="I199" s="14" t="s">
        <v>134</v>
      </c>
      <c r="J199" s="24" t="s">
        <v>55</v>
      </c>
    </row>
    <row r="200" spans="1:10" ht="30" x14ac:dyDescent="0.25">
      <c r="A200" s="12">
        <f t="shared" si="3"/>
        <v>196</v>
      </c>
      <c r="B200" s="14">
        <v>20</v>
      </c>
      <c r="C200" s="14">
        <v>31161509</v>
      </c>
      <c r="D200" s="14" t="s">
        <v>70</v>
      </c>
      <c r="E200" s="25" t="s">
        <v>200</v>
      </c>
      <c r="F200" s="14">
        <v>300</v>
      </c>
      <c r="G200" s="14" t="s">
        <v>129</v>
      </c>
      <c r="H200" s="37">
        <v>1925</v>
      </c>
      <c r="I200" s="14" t="s">
        <v>134</v>
      </c>
      <c r="J200" s="24" t="s">
        <v>55</v>
      </c>
    </row>
    <row r="201" spans="1:10" ht="30" x14ac:dyDescent="0.25">
      <c r="A201" s="12">
        <f t="shared" si="3"/>
        <v>197</v>
      </c>
      <c r="B201" s="14">
        <v>20</v>
      </c>
      <c r="C201" s="14">
        <v>31161509</v>
      </c>
      <c r="D201" s="14" t="s">
        <v>70</v>
      </c>
      <c r="E201" s="25" t="s">
        <v>201</v>
      </c>
      <c r="F201" s="14">
        <v>1000</v>
      </c>
      <c r="G201" s="14" t="s">
        <v>129</v>
      </c>
      <c r="H201" s="37">
        <v>75333.333333333328</v>
      </c>
      <c r="I201" s="14" t="s">
        <v>134</v>
      </c>
      <c r="J201" s="24" t="s">
        <v>55</v>
      </c>
    </row>
    <row r="202" spans="1:10" x14ac:dyDescent="0.25">
      <c r="A202" s="12">
        <f t="shared" si="3"/>
        <v>198</v>
      </c>
      <c r="B202" s="14">
        <v>20</v>
      </c>
      <c r="C202" s="14">
        <v>31161509</v>
      </c>
      <c r="D202" s="14" t="s">
        <v>70</v>
      </c>
      <c r="E202" s="25" t="s">
        <v>468</v>
      </c>
      <c r="F202" s="14">
        <v>300</v>
      </c>
      <c r="G202" s="14" t="s">
        <v>129</v>
      </c>
      <c r="H202" s="37">
        <v>2260.0000000000005</v>
      </c>
      <c r="I202" s="14" t="s">
        <v>134</v>
      </c>
      <c r="J202" s="24" t="s">
        <v>55</v>
      </c>
    </row>
    <row r="203" spans="1:10" x14ac:dyDescent="0.25">
      <c r="A203" s="12">
        <f t="shared" si="3"/>
        <v>199</v>
      </c>
      <c r="B203" s="14">
        <v>20</v>
      </c>
      <c r="C203" s="14">
        <v>31162404</v>
      </c>
      <c r="D203" s="14" t="s">
        <v>70</v>
      </c>
      <c r="E203" s="25" t="s">
        <v>202</v>
      </c>
      <c r="F203" s="14">
        <v>3</v>
      </c>
      <c r="G203" s="14" t="s">
        <v>194</v>
      </c>
      <c r="H203" s="37">
        <v>3805</v>
      </c>
      <c r="I203" s="14" t="s">
        <v>134</v>
      </c>
      <c r="J203" s="24" t="s">
        <v>55</v>
      </c>
    </row>
    <row r="204" spans="1:10" x14ac:dyDescent="0.25">
      <c r="A204" s="12">
        <f t="shared" si="3"/>
        <v>200</v>
      </c>
      <c r="B204" s="14">
        <v>20</v>
      </c>
      <c r="C204" s="14">
        <v>31162404</v>
      </c>
      <c r="D204" s="14" t="s">
        <v>70</v>
      </c>
      <c r="E204" s="25" t="s">
        <v>203</v>
      </c>
      <c r="F204" s="14">
        <v>3</v>
      </c>
      <c r="G204" s="14" t="s">
        <v>194</v>
      </c>
      <c r="H204" s="37">
        <v>2641</v>
      </c>
      <c r="I204" s="14" t="s">
        <v>134</v>
      </c>
      <c r="J204" s="24" t="s">
        <v>55</v>
      </c>
    </row>
    <row r="205" spans="1:10" x14ac:dyDescent="0.25">
      <c r="A205" s="12">
        <f t="shared" si="3"/>
        <v>201</v>
      </c>
      <c r="B205" s="14">
        <v>20</v>
      </c>
      <c r="C205" s="14">
        <v>31162404</v>
      </c>
      <c r="D205" s="14" t="s">
        <v>70</v>
      </c>
      <c r="E205" s="25" t="s">
        <v>204</v>
      </c>
      <c r="F205" s="14">
        <v>3</v>
      </c>
      <c r="G205" s="14" t="s">
        <v>194</v>
      </c>
      <c r="H205" s="37">
        <v>6303</v>
      </c>
      <c r="I205" s="14" t="s">
        <v>134</v>
      </c>
      <c r="J205" s="24" t="s">
        <v>55</v>
      </c>
    </row>
    <row r="206" spans="1:10" ht="30" x14ac:dyDescent="0.25">
      <c r="A206" s="12">
        <f t="shared" si="3"/>
        <v>202</v>
      </c>
      <c r="B206" s="14">
        <v>20</v>
      </c>
      <c r="C206" s="14">
        <v>30102305</v>
      </c>
      <c r="D206" s="14" t="s">
        <v>70</v>
      </c>
      <c r="E206" s="25" t="s">
        <v>205</v>
      </c>
      <c r="F206" s="14">
        <v>15</v>
      </c>
      <c r="G206" s="14" t="s">
        <v>129</v>
      </c>
      <c r="H206" s="37">
        <v>495481.55</v>
      </c>
      <c r="I206" s="14" t="s">
        <v>134</v>
      </c>
      <c r="J206" s="24" t="s">
        <v>56</v>
      </c>
    </row>
    <row r="207" spans="1:10" ht="30" x14ac:dyDescent="0.25">
      <c r="A207" s="12">
        <f t="shared" si="3"/>
        <v>203</v>
      </c>
      <c r="B207" s="14">
        <v>20</v>
      </c>
      <c r="C207" s="14">
        <v>30101605</v>
      </c>
      <c r="D207" s="14" t="s">
        <v>70</v>
      </c>
      <c r="E207" s="25" t="s">
        <v>206</v>
      </c>
      <c r="F207" s="14">
        <v>15</v>
      </c>
      <c r="G207" s="14" t="s">
        <v>129</v>
      </c>
      <c r="H207" s="37">
        <v>422875</v>
      </c>
      <c r="I207" s="14" t="s">
        <v>134</v>
      </c>
      <c r="J207" s="24" t="s">
        <v>57</v>
      </c>
    </row>
    <row r="208" spans="1:10" ht="30" x14ac:dyDescent="0.25">
      <c r="A208" s="12">
        <f t="shared" si="3"/>
        <v>204</v>
      </c>
      <c r="B208" s="14">
        <v>20</v>
      </c>
      <c r="C208" s="14">
        <v>30101605</v>
      </c>
      <c r="D208" s="14" t="s">
        <v>70</v>
      </c>
      <c r="E208" s="25" t="s">
        <v>207</v>
      </c>
      <c r="F208" s="14">
        <v>20</v>
      </c>
      <c r="G208" s="14" t="s">
        <v>129</v>
      </c>
      <c r="H208" s="37">
        <v>178366.66666666669</v>
      </c>
      <c r="I208" s="14" t="s">
        <v>134</v>
      </c>
      <c r="J208" s="24" t="s">
        <v>57</v>
      </c>
    </row>
    <row r="209" spans="1:10" ht="30" x14ac:dyDescent="0.25">
      <c r="A209" s="12">
        <f t="shared" si="3"/>
        <v>205</v>
      </c>
      <c r="B209" s="14">
        <v>20</v>
      </c>
      <c r="C209" s="14">
        <v>30102005</v>
      </c>
      <c r="D209" s="14" t="s">
        <v>70</v>
      </c>
      <c r="E209" s="25" t="s">
        <v>208</v>
      </c>
      <c r="F209" s="14">
        <v>3</v>
      </c>
      <c r="G209" s="14" t="s">
        <v>129</v>
      </c>
      <c r="H209" s="37">
        <v>235100</v>
      </c>
      <c r="I209" s="14" t="s">
        <v>134</v>
      </c>
      <c r="J209" s="24" t="s">
        <v>57</v>
      </c>
    </row>
    <row r="210" spans="1:10" x14ac:dyDescent="0.25">
      <c r="A210" s="12">
        <f t="shared" si="3"/>
        <v>206</v>
      </c>
      <c r="B210" s="14">
        <v>20</v>
      </c>
      <c r="C210" s="14">
        <v>30102305</v>
      </c>
      <c r="D210" s="14" t="s">
        <v>70</v>
      </c>
      <c r="E210" s="25" t="s">
        <v>450</v>
      </c>
      <c r="F210" s="14">
        <v>15</v>
      </c>
      <c r="G210" s="14" t="s">
        <v>129</v>
      </c>
      <c r="H210" s="37">
        <v>353425</v>
      </c>
      <c r="I210" s="14" t="s">
        <v>134</v>
      </c>
      <c r="J210" s="24" t="s">
        <v>57</v>
      </c>
    </row>
    <row r="211" spans="1:10" ht="30" x14ac:dyDescent="0.25">
      <c r="A211" s="12">
        <f t="shared" si="3"/>
        <v>207</v>
      </c>
      <c r="B211" s="14">
        <v>20</v>
      </c>
      <c r="C211" s="14">
        <v>30102303</v>
      </c>
      <c r="D211" s="14" t="s">
        <v>70</v>
      </c>
      <c r="E211" s="25" t="s">
        <v>209</v>
      </c>
      <c r="F211" s="14">
        <v>10</v>
      </c>
      <c r="G211" s="14" t="s">
        <v>129</v>
      </c>
      <c r="H211" s="37">
        <v>97600</v>
      </c>
      <c r="I211" s="14" t="s">
        <v>134</v>
      </c>
      <c r="J211" s="24" t="s">
        <v>57</v>
      </c>
    </row>
    <row r="212" spans="1:10" ht="30" x14ac:dyDescent="0.25">
      <c r="A212" s="12">
        <f t="shared" si="3"/>
        <v>208</v>
      </c>
      <c r="B212" s="14">
        <v>20</v>
      </c>
      <c r="C212" s="14">
        <v>30102003</v>
      </c>
      <c r="D212" s="14" t="s">
        <v>70</v>
      </c>
      <c r="E212" s="25" t="s">
        <v>210</v>
      </c>
      <c r="F212" s="14">
        <v>4</v>
      </c>
      <c r="G212" s="14" t="s">
        <v>129</v>
      </c>
      <c r="H212" s="37">
        <v>208086.66666666666</v>
      </c>
      <c r="I212" s="14" t="s">
        <v>134</v>
      </c>
      <c r="J212" s="24" t="s">
        <v>56</v>
      </c>
    </row>
    <row r="213" spans="1:10" x14ac:dyDescent="0.25">
      <c r="A213" s="12">
        <f t="shared" si="3"/>
        <v>209</v>
      </c>
      <c r="B213" s="14">
        <v>20</v>
      </c>
      <c r="C213" s="14">
        <v>30101603</v>
      </c>
      <c r="D213" s="14" t="s">
        <v>70</v>
      </c>
      <c r="E213" s="25" t="s">
        <v>211</v>
      </c>
      <c r="F213" s="14">
        <v>15</v>
      </c>
      <c r="G213" s="14" t="s">
        <v>129</v>
      </c>
      <c r="H213" s="37">
        <v>146200</v>
      </c>
      <c r="I213" s="14" t="s">
        <v>134</v>
      </c>
      <c r="J213" s="24" t="s">
        <v>56</v>
      </c>
    </row>
    <row r="214" spans="1:10" x14ac:dyDescent="0.25">
      <c r="A214" s="12">
        <f t="shared" si="3"/>
        <v>210</v>
      </c>
      <c r="B214" s="14">
        <v>20</v>
      </c>
      <c r="C214" s="14">
        <v>30101603</v>
      </c>
      <c r="D214" s="14" t="s">
        <v>70</v>
      </c>
      <c r="E214" s="25" t="s">
        <v>212</v>
      </c>
      <c r="F214" s="14">
        <v>10</v>
      </c>
      <c r="G214" s="14" t="s">
        <v>129</v>
      </c>
      <c r="H214" s="37">
        <v>25450</v>
      </c>
      <c r="I214" s="14" t="s">
        <v>134</v>
      </c>
      <c r="J214" s="24" t="s">
        <v>56</v>
      </c>
    </row>
    <row r="215" spans="1:10" x14ac:dyDescent="0.25">
      <c r="A215" s="12">
        <f t="shared" si="3"/>
        <v>211</v>
      </c>
      <c r="B215" s="14">
        <v>20</v>
      </c>
      <c r="C215" s="14">
        <v>30101603</v>
      </c>
      <c r="D215" s="14" t="s">
        <v>70</v>
      </c>
      <c r="E215" s="25" t="s">
        <v>213</v>
      </c>
      <c r="F215" s="14">
        <v>20</v>
      </c>
      <c r="G215" s="14" t="s">
        <v>129</v>
      </c>
      <c r="H215" s="37">
        <v>202946.66666666669</v>
      </c>
      <c r="I215" s="14" t="s">
        <v>134</v>
      </c>
      <c r="J215" s="24" t="s">
        <v>55</v>
      </c>
    </row>
    <row r="216" spans="1:10" ht="30" x14ac:dyDescent="0.25">
      <c r="A216" s="12">
        <f t="shared" si="3"/>
        <v>212</v>
      </c>
      <c r="B216" s="14">
        <v>20</v>
      </c>
      <c r="C216" s="14">
        <v>31161807</v>
      </c>
      <c r="D216" s="14" t="s">
        <v>70</v>
      </c>
      <c r="E216" s="25" t="s">
        <v>214</v>
      </c>
      <c r="F216" s="14">
        <v>100</v>
      </c>
      <c r="G216" s="14" t="s">
        <v>129</v>
      </c>
      <c r="H216" s="37">
        <v>6464</v>
      </c>
      <c r="I216" s="14" t="s">
        <v>134</v>
      </c>
      <c r="J216" s="24" t="s">
        <v>55</v>
      </c>
    </row>
    <row r="217" spans="1:10" ht="30" x14ac:dyDescent="0.25">
      <c r="A217" s="12">
        <f t="shared" si="3"/>
        <v>213</v>
      </c>
      <c r="B217" s="14">
        <v>20</v>
      </c>
      <c r="C217" s="14">
        <v>31161709</v>
      </c>
      <c r="D217" s="14" t="s">
        <v>70</v>
      </c>
      <c r="E217" s="25" t="s">
        <v>215</v>
      </c>
      <c r="F217" s="14">
        <v>100</v>
      </c>
      <c r="G217" s="14" t="s">
        <v>129</v>
      </c>
      <c r="H217" s="37">
        <v>12439.333333333334</v>
      </c>
      <c r="I217" s="14" t="s">
        <v>134</v>
      </c>
      <c r="J217" s="24" t="s">
        <v>55</v>
      </c>
    </row>
    <row r="218" spans="1:10" ht="47.25" customHeight="1" x14ac:dyDescent="0.25">
      <c r="A218" s="12">
        <f t="shared" si="3"/>
        <v>214</v>
      </c>
      <c r="B218" s="14">
        <v>20</v>
      </c>
      <c r="C218" s="14">
        <v>46171501</v>
      </c>
      <c r="D218" s="14" t="s">
        <v>70</v>
      </c>
      <c r="E218" s="25" t="s">
        <v>216</v>
      </c>
      <c r="F218" s="14">
        <v>14</v>
      </c>
      <c r="G218" s="14" t="s">
        <v>129</v>
      </c>
      <c r="H218" s="37">
        <v>379423.33333333337</v>
      </c>
      <c r="I218" s="14" t="s">
        <v>134</v>
      </c>
      <c r="J218" s="24" t="s">
        <v>57</v>
      </c>
    </row>
    <row r="219" spans="1:10" x14ac:dyDescent="0.25">
      <c r="A219" s="12">
        <f t="shared" si="3"/>
        <v>215</v>
      </c>
      <c r="B219" s="14">
        <v>20</v>
      </c>
      <c r="C219" s="27" t="s">
        <v>217</v>
      </c>
      <c r="D219" s="14" t="s">
        <v>70</v>
      </c>
      <c r="E219" s="67" t="s">
        <v>218</v>
      </c>
      <c r="F219" s="14">
        <v>2</v>
      </c>
      <c r="G219" s="14" t="s">
        <v>129</v>
      </c>
      <c r="H219" s="39" t="s">
        <v>219</v>
      </c>
      <c r="I219" s="24" t="s">
        <v>17</v>
      </c>
      <c r="J219" s="24" t="s">
        <v>56</v>
      </c>
    </row>
    <row r="220" spans="1:10" ht="30" x14ac:dyDescent="0.25">
      <c r="A220" s="12">
        <f t="shared" si="3"/>
        <v>216</v>
      </c>
      <c r="B220" s="14">
        <v>20</v>
      </c>
      <c r="C220" s="27">
        <v>11101801</v>
      </c>
      <c r="D220" s="14" t="s">
        <v>70</v>
      </c>
      <c r="E220" s="70" t="s">
        <v>220</v>
      </c>
      <c r="F220" s="14">
        <v>2</v>
      </c>
      <c r="G220" s="14" t="s">
        <v>129</v>
      </c>
      <c r="H220" s="39" t="s">
        <v>221</v>
      </c>
      <c r="I220" s="24" t="s">
        <v>17</v>
      </c>
      <c r="J220" s="24" t="s">
        <v>54</v>
      </c>
    </row>
    <row r="221" spans="1:10" x14ac:dyDescent="0.25">
      <c r="A221" s="12">
        <f t="shared" si="3"/>
        <v>217</v>
      </c>
      <c r="B221" s="14">
        <v>20</v>
      </c>
      <c r="C221" s="27">
        <v>42152418</v>
      </c>
      <c r="D221" s="14" t="s">
        <v>222</v>
      </c>
      <c r="E221" s="67" t="s">
        <v>223</v>
      </c>
      <c r="F221" s="14">
        <v>5</v>
      </c>
      <c r="G221" s="14" t="s">
        <v>129</v>
      </c>
      <c r="H221" s="39" t="s">
        <v>224</v>
      </c>
      <c r="I221" s="24" t="s">
        <v>17</v>
      </c>
      <c r="J221" s="24" t="s">
        <v>54</v>
      </c>
    </row>
    <row r="222" spans="1:10" ht="30" x14ac:dyDescent="0.25">
      <c r="A222" s="12">
        <f t="shared" si="3"/>
        <v>218</v>
      </c>
      <c r="B222" s="14">
        <v>20</v>
      </c>
      <c r="C222" s="14">
        <v>30103605</v>
      </c>
      <c r="D222" s="14" t="s">
        <v>81</v>
      </c>
      <c r="E222" s="25" t="s">
        <v>225</v>
      </c>
      <c r="F222" s="14">
        <v>5</v>
      </c>
      <c r="G222" s="14" t="s">
        <v>129</v>
      </c>
      <c r="H222" s="37">
        <v>289965</v>
      </c>
      <c r="I222" s="14" t="s">
        <v>134</v>
      </c>
      <c r="J222" s="24" t="s">
        <v>55</v>
      </c>
    </row>
    <row r="223" spans="1:10" ht="30" x14ac:dyDescent="0.25">
      <c r="A223" s="12">
        <f t="shared" si="3"/>
        <v>219</v>
      </c>
      <c r="B223" s="14">
        <v>20</v>
      </c>
      <c r="C223" s="14">
        <v>30103605</v>
      </c>
      <c r="D223" s="14" t="s">
        <v>81</v>
      </c>
      <c r="E223" s="25" t="s">
        <v>226</v>
      </c>
      <c r="F223" s="14">
        <v>5</v>
      </c>
      <c r="G223" s="14" t="s">
        <v>129</v>
      </c>
      <c r="H223" s="37">
        <v>206281.25</v>
      </c>
      <c r="I223" s="14" t="s">
        <v>134</v>
      </c>
      <c r="J223" s="24" t="s">
        <v>55</v>
      </c>
    </row>
    <row r="224" spans="1:10" ht="30" x14ac:dyDescent="0.25">
      <c r="A224" s="12">
        <f t="shared" si="3"/>
        <v>220</v>
      </c>
      <c r="B224" s="14">
        <v>20</v>
      </c>
      <c r="C224" s="14">
        <v>30103605</v>
      </c>
      <c r="D224" s="14" t="s">
        <v>81</v>
      </c>
      <c r="E224" s="25" t="s">
        <v>227</v>
      </c>
      <c r="F224" s="14">
        <v>10</v>
      </c>
      <c r="G224" s="14" t="s">
        <v>129</v>
      </c>
      <c r="H224" s="37">
        <v>128375</v>
      </c>
      <c r="I224" s="14" t="s">
        <v>134</v>
      </c>
      <c r="J224" s="24" t="s">
        <v>55</v>
      </c>
    </row>
    <row r="225" spans="1:10" ht="30" x14ac:dyDescent="0.25">
      <c r="A225" s="12">
        <f t="shared" si="3"/>
        <v>221</v>
      </c>
      <c r="B225" s="14">
        <v>20</v>
      </c>
      <c r="C225" s="14">
        <v>30103605</v>
      </c>
      <c r="D225" s="14" t="s">
        <v>81</v>
      </c>
      <c r="E225" s="25" t="s">
        <v>228</v>
      </c>
      <c r="F225" s="14">
        <v>2</v>
      </c>
      <c r="G225" s="14" t="s">
        <v>129</v>
      </c>
      <c r="H225" s="37">
        <v>238211.07</v>
      </c>
      <c r="I225" s="14" t="s">
        <v>134</v>
      </c>
      <c r="J225" s="24" t="s">
        <v>55</v>
      </c>
    </row>
    <row r="226" spans="1:10" x14ac:dyDescent="0.25">
      <c r="A226" s="12">
        <f t="shared" si="3"/>
        <v>222</v>
      </c>
      <c r="B226" s="14">
        <v>20</v>
      </c>
      <c r="C226" s="28">
        <v>39111709</v>
      </c>
      <c r="D226" s="14" t="s">
        <v>83</v>
      </c>
      <c r="E226" s="25" t="s">
        <v>229</v>
      </c>
      <c r="F226" s="14">
        <v>20</v>
      </c>
      <c r="G226" s="14" t="s">
        <v>129</v>
      </c>
      <c r="H226" s="36">
        <v>1000000</v>
      </c>
      <c r="I226" s="24" t="s">
        <v>134</v>
      </c>
      <c r="J226" s="24" t="s">
        <v>55</v>
      </c>
    </row>
    <row r="227" spans="1:10" x14ac:dyDescent="0.25">
      <c r="A227" s="12">
        <f t="shared" si="3"/>
        <v>223</v>
      </c>
      <c r="B227" s="14">
        <v>20</v>
      </c>
      <c r="C227" s="28">
        <v>39101699</v>
      </c>
      <c r="D227" s="14" t="s">
        <v>83</v>
      </c>
      <c r="E227" s="66" t="s">
        <v>230</v>
      </c>
      <c r="F227" s="14">
        <v>10</v>
      </c>
      <c r="G227" s="14" t="s">
        <v>129</v>
      </c>
      <c r="H227" s="36">
        <v>1000000</v>
      </c>
      <c r="I227" s="24" t="s">
        <v>134</v>
      </c>
      <c r="J227" s="24" t="s">
        <v>55</v>
      </c>
    </row>
    <row r="228" spans="1:10" ht="30" x14ac:dyDescent="0.25">
      <c r="A228" s="12">
        <f t="shared" si="3"/>
        <v>224</v>
      </c>
      <c r="B228" s="14">
        <v>20</v>
      </c>
      <c r="C228" s="28">
        <v>31162103</v>
      </c>
      <c r="D228" s="14" t="s">
        <v>97</v>
      </c>
      <c r="E228" s="30" t="s">
        <v>231</v>
      </c>
      <c r="F228" s="24">
        <v>50</v>
      </c>
      <c r="G228" s="24" t="s">
        <v>129</v>
      </c>
      <c r="H228" s="35">
        <v>1643</v>
      </c>
      <c r="I228" s="24" t="s">
        <v>134</v>
      </c>
      <c r="J228" s="24" t="s">
        <v>56</v>
      </c>
    </row>
    <row r="229" spans="1:10" x14ac:dyDescent="0.25">
      <c r="A229" s="12">
        <f t="shared" si="3"/>
        <v>225</v>
      </c>
      <c r="B229" s="14">
        <v>20</v>
      </c>
      <c r="C229" s="28">
        <v>31162103</v>
      </c>
      <c r="D229" s="14" t="s">
        <v>97</v>
      </c>
      <c r="E229" s="25" t="s">
        <v>232</v>
      </c>
      <c r="F229" s="14">
        <v>50</v>
      </c>
      <c r="G229" s="14" t="s">
        <v>129</v>
      </c>
      <c r="H229" s="36">
        <v>2600</v>
      </c>
      <c r="I229" s="24" t="s">
        <v>134</v>
      </c>
      <c r="J229" s="24" t="s">
        <v>56</v>
      </c>
    </row>
    <row r="230" spans="1:10" ht="30" x14ac:dyDescent="0.25">
      <c r="A230" s="12">
        <f t="shared" si="3"/>
        <v>226</v>
      </c>
      <c r="B230" s="14">
        <v>20</v>
      </c>
      <c r="C230" s="28">
        <v>31152102</v>
      </c>
      <c r="D230" s="14" t="s">
        <v>97</v>
      </c>
      <c r="E230" s="25" t="s">
        <v>233</v>
      </c>
      <c r="F230" s="14">
        <v>5</v>
      </c>
      <c r="G230" s="14" t="s">
        <v>129</v>
      </c>
      <c r="H230" s="36">
        <v>8233</v>
      </c>
      <c r="I230" s="24" t="s">
        <v>134</v>
      </c>
      <c r="J230" s="24" t="s">
        <v>57</v>
      </c>
    </row>
    <row r="231" spans="1:10" ht="30" x14ac:dyDescent="0.25">
      <c r="A231" s="12">
        <f t="shared" si="3"/>
        <v>227</v>
      </c>
      <c r="B231" s="14">
        <v>20</v>
      </c>
      <c r="C231" s="28">
        <v>40172808</v>
      </c>
      <c r="D231" s="14" t="s">
        <v>97</v>
      </c>
      <c r="E231" s="25" t="s">
        <v>234</v>
      </c>
      <c r="F231" s="14">
        <v>10</v>
      </c>
      <c r="G231" s="14" t="s">
        <v>129</v>
      </c>
      <c r="H231" s="36">
        <v>22833</v>
      </c>
      <c r="I231" s="24" t="s">
        <v>134</v>
      </c>
      <c r="J231" s="24" t="s">
        <v>55</v>
      </c>
    </row>
    <row r="232" spans="1:10" ht="30" x14ac:dyDescent="0.25">
      <c r="A232" s="12">
        <f t="shared" si="3"/>
        <v>228</v>
      </c>
      <c r="B232" s="14">
        <v>20</v>
      </c>
      <c r="C232" s="28">
        <v>40172808</v>
      </c>
      <c r="D232" s="14" t="s">
        <v>97</v>
      </c>
      <c r="E232" s="25" t="s">
        <v>235</v>
      </c>
      <c r="F232" s="14">
        <v>8</v>
      </c>
      <c r="G232" s="14" t="s">
        <v>129</v>
      </c>
      <c r="H232" s="36">
        <v>18720</v>
      </c>
      <c r="I232" s="24" t="s">
        <v>134</v>
      </c>
      <c r="J232" s="24" t="s">
        <v>55</v>
      </c>
    </row>
    <row r="233" spans="1:10" ht="30" x14ac:dyDescent="0.25">
      <c r="A233" s="12">
        <f t="shared" si="3"/>
        <v>229</v>
      </c>
      <c r="B233" s="14">
        <v>20</v>
      </c>
      <c r="C233" s="28">
        <v>40172808</v>
      </c>
      <c r="D233" s="14" t="s">
        <v>97</v>
      </c>
      <c r="E233" s="25" t="s">
        <v>234</v>
      </c>
      <c r="F233" s="14">
        <v>10</v>
      </c>
      <c r="G233" s="14" t="s">
        <v>129</v>
      </c>
      <c r="H233" s="36">
        <v>19862</v>
      </c>
      <c r="I233" s="24" t="s">
        <v>134</v>
      </c>
      <c r="J233" s="24" t="s">
        <v>55</v>
      </c>
    </row>
    <row r="234" spans="1:10" ht="30" x14ac:dyDescent="0.25">
      <c r="A234" s="12">
        <f t="shared" si="3"/>
        <v>230</v>
      </c>
      <c r="B234" s="14">
        <v>20</v>
      </c>
      <c r="C234" s="28">
        <v>40172808</v>
      </c>
      <c r="D234" s="14" t="s">
        <v>97</v>
      </c>
      <c r="E234" s="25" t="s">
        <v>236</v>
      </c>
      <c r="F234" s="14">
        <v>5</v>
      </c>
      <c r="G234" s="14" t="s">
        <v>129</v>
      </c>
      <c r="H234" s="36">
        <v>3175</v>
      </c>
      <c r="I234" s="24" t="s">
        <v>134</v>
      </c>
      <c r="J234" s="24" t="s">
        <v>55</v>
      </c>
    </row>
    <row r="235" spans="1:10" ht="30" x14ac:dyDescent="0.25">
      <c r="A235" s="12">
        <f t="shared" ref="A235:A298" si="5">+A234+1</f>
        <v>231</v>
      </c>
      <c r="B235" s="14">
        <v>20</v>
      </c>
      <c r="C235" s="28">
        <v>40172808</v>
      </c>
      <c r="D235" s="14" t="s">
        <v>97</v>
      </c>
      <c r="E235" s="25" t="s">
        <v>237</v>
      </c>
      <c r="F235" s="14">
        <v>5</v>
      </c>
      <c r="G235" s="14" t="s">
        <v>129</v>
      </c>
      <c r="H235" s="36">
        <v>3175</v>
      </c>
      <c r="I235" s="24" t="s">
        <v>134</v>
      </c>
      <c r="J235" s="24" t="s">
        <v>55</v>
      </c>
    </row>
    <row r="236" spans="1:10" x14ac:dyDescent="0.25">
      <c r="A236" s="12">
        <f t="shared" si="5"/>
        <v>232</v>
      </c>
      <c r="B236" s="14">
        <v>20</v>
      </c>
      <c r="C236" s="28">
        <v>40172808</v>
      </c>
      <c r="D236" s="14" t="s">
        <v>97</v>
      </c>
      <c r="E236" s="25" t="s">
        <v>238</v>
      </c>
      <c r="F236" s="14">
        <v>5</v>
      </c>
      <c r="G236" s="14" t="s">
        <v>129</v>
      </c>
      <c r="H236" s="36">
        <v>3175</v>
      </c>
      <c r="I236" s="24" t="s">
        <v>134</v>
      </c>
      <c r="J236" s="24" t="s">
        <v>55</v>
      </c>
    </row>
    <row r="237" spans="1:10" x14ac:dyDescent="0.25">
      <c r="A237" s="12">
        <f t="shared" si="5"/>
        <v>233</v>
      </c>
      <c r="B237" s="14">
        <v>20</v>
      </c>
      <c r="C237" s="28">
        <v>40172808</v>
      </c>
      <c r="D237" s="14" t="s">
        <v>97</v>
      </c>
      <c r="E237" s="25" t="s">
        <v>239</v>
      </c>
      <c r="F237" s="14">
        <v>10</v>
      </c>
      <c r="G237" s="14" t="s">
        <v>129</v>
      </c>
      <c r="H237" s="36">
        <v>11250</v>
      </c>
      <c r="I237" s="24" t="s">
        <v>134</v>
      </c>
      <c r="J237" s="24" t="s">
        <v>55</v>
      </c>
    </row>
    <row r="238" spans="1:10" ht="30" x14ac:dyDescent="0.25">
      <c r="A238" s="12">
        <f t="shared" si="5"/>
        <v>234</v>
      </c>
      <c r="B238" s="14">
        <v>20</v>
      </c>
      <c r="C238" s="28">
        <v>40141607</v>
      </c>
      <c r="D238" s="14" t="s">
        <v>97</v>
      </c>
      <c r="E238" s="25" t="s">
        <v>240</v>
      </c>
      <c r="F238" s="14">
        <v>5</v>
      </c>
      <c r="G238" s="14" t="s">
        <v>129</v>
      </c>
      <c r="H238" s="36">
        <v>24667</v>
      </c>
      <c r="I238" s="24" t="s">
        <v>134</v>
      </c>
      <c r="J238" s="24" t="s">
        <v>55</v>
      </c>
    </row>
    <row r="239" spans="1:10" ht="30" x14ac:dyDescent="0.25">
      <c r="A239" s="12">
        <f t="shared" si="5"/>
        <v>235</v>
      </c>
      <c r="B239" s="14">
        <v>20</v>
      </c>
      <c r="C239" s="28">
        <v>40141607</v>
      </c>
      <c r="D239" s="14" t="s">
        <v>97</v>
      </c>
      <c r="E239" s="25" t="s">
        <v>241</v>
      </c>
      <c r="F239" s="14">
        <v>3</v>
      </c>
      <c r="G239" s="14" t="s">
        <v>129</v>
      </c>
      <c r="H239" s="36">
        <v>22698</v>
      </c>
      <c r="I239" s="24" t="s">
        <v>134</v>
      </c>
      <c r="J239" s="24" t="s">
        <v>55</v>
      </c>
    </row>
    <row r="240" spans="1:10" ht="30" x14ac:dyDescent="0.25">
      <c r="A240" s="12">
        <f t="shared" si="5"/>
        <v>236</v>
      </c>
      <c r="B240" s="14">
        <v>20</v>
      </c>
      <c r="C240" s="28">
        <v>30181511</v>
      </c>
      <c r="D240" s="14" t="s">
        <v>97</v>
      </c>
      <c r="E240" s="25" t="s">
        <v>242</v>
      </c>
      <c r="F240" s="14">
        <v>10</v>
      </c>
      <c r="G240" s="14" t="s">
        <v>129</v>
      </c>
      <c r="H240" s="36">
        <v>7903</v>
      </c>
      <c r="I240" s="24" t="s">
        <v>134</v>
      </c>
      <c r="J240" s="24" t="s">
        <v>55</v>
      </c>
    </row>
    <row r="241" spans="1:10" x14ac:dyDescent="0.25">
      <c r="A241" s="12">
        <f t="shared" si="5"/>
        <v>237</v>
      </c>
      <c r="B241" s="14">
        <v>20</v>
      </c>
      <c r="C241" s="28">
        <v>30181604</v>
      </c>
      <c r="D241" s="14" t="s">
        <v>97</v>
      </c>
      <c r="E241" s="25" t="s">
        <v>243</v>
      </c>
      <c r="F241" s="14">
        <v>2</v>
      </c>
      <c r="G241" s="14" t="s">
        <v>129</v>
      </c>
      <c r="H241" s="36">
        <v>21163</v>
      </c>
      <c r="I241" s="24" t="s">
        <v>134</v>
      </c>
      <c r="J241" s="24" t="s">
        <v>56</v>
      </c>
    </row>
    <row r="242" spans="1:10" x14ac:dyDescent="0.25">
      <c r="A242" s="12">
        <f t="shared" si="5"/>
        <v>238</v>
      </c>
      <c r="B242" s="14">
        <v>20</v>
      </c>
      <c r="C242" s="28">
        <v>24141501</v>
      </c>
      <c r="D242" s="14" t="s">
        <v>97</v>
      </c>
      <c r="E242" s="25" t="s">
        <v>244</v>
      </c>
      <c r="F242" s="14">
        <v>7</v>
      </c>
      <c r="G242" s="14" t="s">
        <v>129</v>
      </c>
      <c r="H242" s="36">
        <v>35231</v>
      </c>
      <c r="I242" s="24" t="s">
        <v>134</v>
      </c>
      <c r="J242" s="24" t="s">
        <v>55</v>
      </c>
    </row>
    <row r="243" spans="1:10" ht="30" x14ac:dyDescent="0.25">
      <c r="A243" s="12">
        <f t="shared" si="5"/>
        <v>239</v>
      </c>
      <c r="B243" s="14">
        <v>20</v>
      </c>
      <c r="C243" s="28">
        <v>24141601</v>
      </c>
      <c r="D243" s="14" t="s">
        <v>97</v>
      </c>
      <c r="E243" s="25" t="s">
        <v>245</v>
      </c>
      <c r="F243" s="14">
        <v>3</v>
      </c>
      <c r="G243" s="14" t="s">
        <v>129</v>
      </c>
      <c r="H243" s="36">
        <v>16917</v>
      </c>
      <c r="I243" s="24" t="s">
        <v>134</v>
      </c>
      <c r="J243" s="24" t="s">
        <v>55</v>
      </c>
    </row>
    <row r="244" spans="1:10" ht="30" x14ac:dyDescent="0.25">
      <c r="A244" s="12">
        <f t="shared" si="5"/>
        <v>240</v>
      </c>
      <c r="B244" s="14">
        <v>20</v>
      </c>
      <c r="C244" s="28">
        <v>24141601</v>
      </c>
      <c r="D244" s="14" t="s">
        <v>97</v>
      </c>
      <c r="E244" s="25" t="s">
        <v>246</v>
      </c>
      <c r="F244" s="14">
        <v>1</v>
      </c>
      <c r="G244" s="14" t="s">
        <v>129</v>
      </c>
      <c r="H244" s="36">
        <v>25584</v>
      </c>
      <c r="I244" s="24" t="s">
        <v>134</v>
      </c>
      <c r="J244" s="24" t="s">
        <v>55</v>
      </c>
    </row>
    <row r="245" spans="1:10" ht="30" x14ac:dyDescent="0.25">
      <c r="A245" s="12">
        <f t="shared" si="5"/>
        <v>241</v>
      </c>
      <c r="B245" s="14">
        <v>20</v>
      </c>
      <c r="C245" s="28">
        <v>13111201</v>
      </c>
      <c r="D245" s="14" t="s">
        <v>97</v>
      </c>
      <c r="E245" s="25" t="s">
        <v>247</v>
      </c>
      <c r="F245" s="14">
        <v>1</v>
      </c>
      <c r="G245" s="14" t="s">
        <v>129</v>
      </c>
      <c r="H245" s="36">
        <v>29867</v>
      </c>
      <c r="I245" s="24" t="s">
        <v>134</v>
      </c>
      <c r="J245" s="24" t="s">
        <v>55</v>
      </c>
    </row>
    <row r="246" spans="1:10" x14ac:dyDescent="0.25">
      <c r="A246" s="12">
        <f t="shared" si="5"/>
        <v>242</v>
      </c>
      <c r="B246" s="14">
        <v>20</v>
      </c>
      <c r="C246" s="28">
        <v>13111201</v>
      </c>
      <c r="D246" s="14" t="s">
        <v>97</v>
      </c>
      <c r="E246" s="25" t="s">
        <v>248</v>
      </c>
      <c r="F246" s="14">
        <v>2</v>
      </c>
      <c r="G246" s="14" t="s">
        <v>129</v>
      </c>
      <c r="H246" s="36">
        <v>21517</v>
      </c>
      <c r="I246" s="24" t="s">
        <v>134</v>
      </c>
      <c r="J246" s="24" t="s">
        <v>56</v>
      </c>
    </row>
    <row r="247" spans="1:10" ht="30" x14ac:dyDescent="0.25">
      <c r="A247" s="12">
        <f t="shared" si="5"/>
        <v>243</v>
      </c>
      <c r="B247" s="14">
        <v>20</v>
      </c>
      <c r="C247" s="28">
        <v>39121703</v>
      </c>
      <c r="D247" s="14" t="s">
        <v>97</v>
      </c>
      <c r="E247" s="25" t="s">
        <v>249</v>
      </c>
      <c r="F247" s="14">
        <v>100</v>
      </c>
      <c r="G247" s="14" t="s">
        <v>129</v>
      </c>
      <c r="H247" s="36">
        <v>15000</v>
      </c>
      <c r="I247" s="24" t="s">
        <v>134</v>
      </c>
      <c r="J247" s="24" t="s">
        <v>55</v>
      </c>
    </row>
    <row r="248" spans="1:10" ht="30" x14ac:dyDescent="0.25">
      <c r="A248" s="12">
        <f t="shared" si="5"/>
        <v>244</v>
      </c>
      <c r="B248" s="14">
        <v>20</v>
      </c>
      <c r="C248" s="28">
        <v>21102305</v>
      </c>
      <c r="D248" s="14" t="s">
        <v>97</v>
      </c>
      <c r="E248" s="25" t="s">
        <v>250</v>
      </c>
      <c r="F248" s="14">
        <v>30</v>
      </c>
      <c r="G248" s="14" t="s">
        <v>251</v>
      </c>
      <c r="H248" s="36">
        <v>100000</v>
      </c>
      <c r="I248" s="14" t="s">
        <v>134</v>
      </c>
      <c r="J248" s="24" t="s">
        <v>55</v>
      </c>
    </row>
    <row r="249" spans="1:10" x14ac:dyDescent="0.25">
      <c r="A249" s="12">
        <f t="shared" si="5"/>
        <v>245</v>
      </c>
      <c r="B249" s="14">
        <v>20</v>
      </c>
      <c r="C249" s="14">
        <v>40174608</v>
      </c>
      <c r="D249" s="14" t="s">
        <v>97</v>
      </c>
      <c r="E249" s="25" t="s">
        <v>252</v>
      </c>
      <c r="F249" s="14">
        <v>10</v>
      </c>
      <c r="G249" s="14" t="s">
        <v>129</v>
      </c>
      <c r="H249" s="37">
        <v>327</v>
      </c>
      <c r="I249" s="14" t="s">
        <v>134</v>
      </c>
      <c r="J249" s="24" t="s">
        <v>55</v>
      </c>
    </row>
    <row r="250" spans="1:10" ht="30" x14ac:dyDescent="0.25">
      <c r="A250" s="12">
        <f t="shared" si="5"/>
        <v>246</v>
      </c>
      <c r="B250" s="14">
        <v>20</v>
      </c>
      <c r="C250" s="14">
        <v>40174608</v>
      </c>
      <c r="D250" s="14" t="s">
        <v>97</v>
      </c>
      <c r="E250" s="25" t="s">
        <v>253</v>
      </c>
      <c r="F250" s="14">
        <v>10</v>
      </c>
      <c r="G250" s="14" t="s">
        <v>129</v>
      </c>
      <c r="H250" s="37">
        <v>899.33333333333337</v>
      </c>
      <c r="I250" s="14" t="s">
        <v>134</v>
      </c>
      <c r="J250" s="24" t="s">
        <v>55</v>
      </c>
    </row>
    <row r="251" spans="1:10" x14ac:dyDescent="0.25">
      <c r="A251" s="12">
        <f t="shared" si="5"/>
        <v>247</v>
      </c>
      <c r="B251" s="14">
        <v>20</v>
      </c>
      <c r="C251" s="14">
        <v>40174608</v>
      </c>
      <c r="D251" s="14" t="s">
        <v>97</v>
      </c>
      <c r="E251" s="25" t="s">
        <v>254</v>
      </c>
      <c r="F251" s="14">
        <v>5</v>
      </c>
      <c r="G251" s="14" t="s">
        <v>129</v>
      </c>
      <c r="H251" s="37">
        <v>2340.3333333333335</v>
      </c>
      <c r="I251" s="14" t="s">
        <v>134</v>
      </c>
      <c r="J251" s="24" t="s">
        <v>55</v>
      </c>
    </row>
    <row r="252" spans="1:10" ht="30" x14ac:dyDescent="0.25">
      <c r="A252" s="12">
        <f t="shared" si="5"/>
        <v>248</v>
      </c>
      <c r="B252" s="14">
        <v>20</v>
      </c>
      <c r="C252" s="14">
        <v>40174608</v>
      </c>
      <c r="D252" s="14" t="s">
        <v>97</v>
      </c>
      <c r="E252" s="25" t="s">
        <v>255</v>
      </c>
      <c r="F252" s="14">
        <v>5</v>
      </c>
      <c r="G252" s="14" t="s">
        <v>129</v>
      </c>
      <c r="H252" s="37">
        <v>7350</v>
      </c>
      <c r="I252" s="14" t="s">
        <v>134</v>
      </c>
      <c r="J252" s="24" t="s">
        <v>55</v>
      </c>
    </row>
    <row r="253" spans="1:10" x14ac:dyDescent="0.25">
      <c r="A253" s="12">
        <f t="shared" si="5"/>
        <v>249</v>
      </c>
      <c r="B253" s="14">
        <v>20</v>
      </c>
      <c r="C253" s="14">
        <v>40172808</v>
      </c>
      <c r="D253" s="14" t="s">
        <v>97</v>
      </c>
      <c r="E253" s="25" t="s">
        <v>451</v>
      </c>
      <c r="F253" s="14">
        <v>10</v>
      </c>
      <c r="G253" s="14" t="s">
        <v>129</v>
      </c>
      <c r="H253" s="37">
        <v>491.33333333333331</v>
      </c>
      <c r="I253" s="14" t="s">
        <v>134</v>
      </c>
      <c r="J253" s="24" t="s">
        <v>55</v>
      </c>
    </row>
    <row r="254" spans="1:10" x14ac:dyDescent="0.25">
      <c r="A254" s="12">
        <f t="shared" si="5"/>
        <v>250</v>
      </c>
      <c r="B254" s="14">
        <v>20</v>
      </c>
      <c r="C254" s="14">
        <v>40172808</v>
      </c>
      <c r="D254" s="14" t="s">
        <v>97</v>
      </c>
      <c r="E254" s="25" t="s">
        <v>452</v>
      </c>
      <c r="F254" s="14">
        <v>10</v>
      </c>
      <c r="G254" s="14" t="s">
        <v>129</v>
      </c>
      <c r="H254" s="37">
        <v>917.66666666666663</v>
      </c>
      <c r="I254" s="14" t="s">
        <v>134</v>
      </c>
      <c r="J254" s="24" t="s">
        <v>55</v>
      </c>
    </row>
    <row r="255" spans="1:10" ht="30" x14ac:dyDescent="0.25">
      <c r="A255" s="12">
        <f t="shared" si="5"/>
        <v>251</v>
      </c>
      <c r="B255" s="14">
        <v>20</v>
      </c>
      <c r="C255" s="14">
        <v>40172808</v>
      </c>
      <c r="D255" s="14" t="s">
        <v>97</v>
      </c>
      <c r="E255" s="25" t="s">
        <v>256</v>
      </c>
      <c r="F255" s="14">
        <v>5</v>
      </c>
      <c r="G255" s="14" t="s">
        <v>129</v>
      </c>
      <c r="H255" s="37">
        <v>2168.3333333333335</v>
      </c>
      <c r="I255" s="14" t="s">
        <v>134</v>
      </c>
      <c r="J255" s="24" t="s">
        <v>55</v>
      </c>
    </row>
    <row r="256" spans="1:10" x14ac:dyDescent="0.25">
      <c r="A256" s="12">
        <f t="shared" si="5"/>
        <v>252</v>
      </c>
      <c r="B256" s="14">
        <v>20</v>
      </c>
      <c r="C256" s="14">
        <v>40172808</v>
      </c>
      <c r="D256" s="14" t="s">
        <v>97</v>
      </c>
      <c r="E256" s="25" t="s">
        <v>453</v>
      </c>
      <c r="F256" s="14">
        <v>5</v>
      </c>
      <c r="G256" s="14" t="s">
        <v>129</v>
      </c>
      <c r="H256" s="37">
        <v>6733.333333333333</v>
      </c>
      <c r="I256" s="14" t="s">
        <v>134</v>
      </c>
      <c r="J256" s="24" t="s">
        <v>55</v>
      </c>
    </row>
    <row r="257" spans="1:10" ht="30" x14ac:dyDescent="0.25">
      <c r="A257" s="12">
        <f t="shared" si="5"/>
        <v>253</v>
      </c>
      <c r="B257" s="14">
        <v>20</v>
      </c>
      <c r="C257" s="14">
        <v>40172808</v>
      </c>
      <c r="D257" s="14" t="s">
        <v>97</v>
      </c>
      <c r="E257" s="25" t="s">
        <v>257</v>
      </c>
      <c r="F257" s="14">
        <v>10</v>
      </c>
      <c r="G257" s="14" t="s">
        <v>129</v>
      </c>
      <c r="H257" s="37">
        <v>3210</v>
      </c>
      <c r="I257" s="14" t="s">
        <v>134</v>
      </c>
      <c r="J257" s="24" t="s">
        <v>55</v>
      </c>
    </row>
    <row r="258" spans="1:10" ht="30" x14ac:dyDescent="0.25">
      <c r="A258" s="12">
        <f t="shared" si="5"/>
        <v>254</v>
      </c>
      <c r="B258" s="14">
        <v>20</v>
      </c>
      <c r="C258" s="14">
        <v>40172808</v>
      </c>
      <c r="D258" s="14" t="s">
        <v>97</v>
      </c>
      <c r="E258" s="25" t="s">
        <v>258</v>
      </c>
      <c r="F258" s="14">
        <v>10</v>
      </c>
      <c r="G258" s="14" t="s">
        <v>129</v>
      </c>
      <c r="H258" s="37">
        <v>7256</v>
      </c>
      <c r="I258" s="14" t="s">
        <v>134</v>
      </c>
      <c r="J258" s="24" t="s">
        <v>55</v>
      </c>
    </row>
    <row r="259" spans="1:10" ht="30" x14ac:dyDescent="0.25">
      <c r="A259" s="12">
        <f t="shared" si="5"/>
        <v>255</v>
      </c>
      <c r="B259" s="14">
        <v>20</v>
      </c>
      <c r="C259" s="14">
        <v>40172808</v>
      </c>
      <c r="D259" s="14" t="s">
        <v>97</v>
      </c>
      <c r="E259" s="25" t="s">
        <v>259</v>
      </c>
      <c r="F259" s="14">
        <v>5</v>
      </c>
      <c r="G259" s="14" t="s">
        <v>129</v>
      </c>
      <c r="H259" s="37">
        <f>2451.66666666667*5</f>
        <v>12258.33333333335</v>
      </c>
      <c r="I259" s="14" t="s">
        <v>134</v>
      </c>
      <c r="J259" s="24" t="s">
        <v>55</v>
      </c>
    </row>
    <row r="260" spans="1:10" x14ac:dyDescent="0.25">
      <c r="A260" s="12">
        <f t="shared" si="5"/>
        <v>256</v>
      </c>
      <c r="B260" s="14">
        <v>20</v>
      </c>
      <c r="C260" s="14">
        <v>40172808</v>
      </c>
      <c r="D260" s="14" t="s">
        <v>97</v>
      </c>
      <c r="E260" s="25" t="s">
        <v>260</v>
      </c>
      <c r="F260" s="14">
        <v>4</v>
      </c>
      <c r="G260" s="14" t="s">
        <v>129</v>
      </c>
      <c r="H260" s="37">
        <f>7806.66666666667*4</f>
        <v>31226.666666666679</v>
      </c>
      <c r="I260" s="14" t="s">
        <v>134</v>
      </c>
      <c r="J260" s="24" t="s">
        <v>55</v>
      </c>
    </row>
    <row r="261" spans="1:10" ht="30" x14ac:dyDescent="0.25">
      <c r="A261" s="12">
        <f t="shared" si="5"/>
        <v>257</v>
      </c>
      <c r="B261" s="14">
        <v>20</v>
      </c>
      <c r="C261" s="14" t="s">
        <v>261</v>
      </c>
      <c r="D261" s="14" t="s">
        <v>97</v>
      </c>
      <c r="E261" s="25" t="s">
        <v>262</v>
      </c>
      <c r="F261" s="14">
        <v>5</v>
      </c>
      <c r="G261" s="14" t="s">
        <v>129</v>
      </c>
      <c r="H261" s="37">
        <f>3049*F261</f>
        <v>15245</v>
      </c>
      <c r="I261" s="14" t="s">
        <v>134</v>
      </c>
      <c r="J261" s="24" t="s">
        <v>55</v>
      </c>
    </row>
    <row r="262" spans="1:10" ht="30" x14ac:dyDescent="0.25">
      <c r="A262" s="12">
        <f t="shared" si="5"/>
        <v>258</v>
      </c>
      <c r="B262" s="14">
        <v>20</v>
      </c>
      <c r="C262" s="14" t="s">
        <v>261</v>
      </c>
      <c r="D262" s="14" t="s">
        <v>97</v>
      </c>
      <c r="E262" s="25" t="s">
        <v>263</v>
      </c>
      <c r="F262" s="14">
        <v>3</v>
      </c>
      <c r="G262" s="14" t="s">
        <v>129</v>
      </c>
      <c r="H262" s="37">
        <f t="shared" ref="H262:H266" si="6">3049*F262</f>
        <v>9147</v>
      </c>
      <c r="I262" s="14" t="s">
        <v>134</v>
      </c>
      <c r="J262" s="24" t="s">
        <v>55</v>
      </c>
    </row>
    <row r="263" spans="1:10" ht="30" x14ac:dyDescent="0.25">
      <c r="A263" s="12">
        <f t="shared" si="5"/>
        <v>259</v>
      </c>
      <c r="B263" s="14">
        <v>20</v>
      </c>
      <c r="C263" s="14" t="s">
        <v>261</v>
      </c>
      <c r="D263" s="14" t="s">
        <v>97</v>
      </c>
      <c r="E263" s="25" t="s">
        <v>264</v>
      </c>
      <c r="F263" s="14">
        <v>5</v>
      </c>
      <c r="G263" s="14" t="s">
        <v>129</v>
      </c>
      <c r="H263" s="37">
        <f t="shared" si="6"/>
        <v>15245</v>
      </c>
      <c r="I263" s="14" t="s">
        <v>134</v>
      </c>
      <c r="J263" s="24" t="s">
        <v>55</v>
      </c>
    </row>
    <row r="264" spans="1:10" x14ac:dyDescent="0.25">
      <c r="A264" s="12">
        <f t="shared" si="5"/>
        <v>260</v>
      </c>
      <c r="B264" s="14">
        <v>20</v>
      </c>
      <c r="C264" s="14"/>
      <c r="D264" s="14" t="s">
        <v>97</v>
      </c>
      <c r="E264" s="25" t="s">
        <v>265</v>
      </c>
      <c r="F264" s="14">
        <v>10</v>
      </c>
      <c r="G264" s="14" t="s">
        <v>129</v>
      </c>
      <c r="H264" s="37">
        <f t="shared" si="6"/>
        <v>30490</v>
      </c>
      <c r="I264" s="14" t="s">
        <v>134</v>
      </c>
      <c r="J264" s="24" t="s">
        <v>55</v>
      </c>
    </row>
    <row r="265" spans="1:10" x14ac:dyDescent="0.25">
      <c r="A265" s="12">
        <f t="shared" si="5"/>
        <v>261</v>
      </c>
      <c r="B265" s="14">
        <v>20</v>
      </c>
      <c r="C265" s="14" t="s">
        <v>266</v>
      </c>
      <c r="D265" s="14" t="s">
        <v>97</v>
      </c>
      <c r="E265" s="25" t="s">
        <v>267</v>
      </c>
      <c r="F265" s="14">
        <v>6</v>
      </c>
      <c r="G265" s="14" t="s">
        <v>129</v>
      </c>
      <c r="H265" s="37">
        <f t="shared" si="6"/>
        <v>18294</v>
      </c>
      <c r="I265" s="14" t="s">
        <v>134</v>
      </c>
      <c r="J265" s="24" t="s">
        <v>55</v>
      </c>
    </row>
    <row r="266" spans="1:10" x14ac:dyDescent="0.25">
      <c r="A266" s="12">
        <f t="shared" si="5"/>
        <v>262</v>
      </c>
      <c r="B266" s="14">
        <v>20</v>
      </c>
      <c r="C266" s="14"/>
      <c r="D266" s="14" t="s">
        <v>97</v>
      </c>
      <c r="E266" s="25" t="s">
        <v>268</v>
      </c>
      <c r="F266" s="14">
        <v>10</v>
      </c>
      <c r="G266" s="14" t="s">
        <v>129</v>
      </c>
      <c r="H266" s="37">
        <f t="shared" si="6"/>
        <v>30490</v>
      </c>
      <c r="I266" s="14" t="s">
        <v>134</v>
      </c>
      <c r="J266" s="24" t="s">
        <v>55</v>
      </c>
    </row>
    <row r="267" spans="1:10" ht="30" x14ac:dyDescent="0.25">
      <c r="A267" s="12">
        <f t="shared" si="5"/>
        <v>263</v>
      </c>
      <c r="B267" s="14">
        <v>20</v>
      </c>
      <c r="C267" s="14" t="s">
        <v>266</v>
      </c>
      <c r="D267" s="14" t="s">
        <v>97</v>
      </c>
      <c r="E267" s="25" t="s">
        <v>269</v>
      </c>
      <c r="F267" s="14">
        <v>5</v>
      </c>
      <c r="G267" s="14" t="s">
        <v>129</v>
      </c>
      <c r="H267" s="37">
        <f>876.666666666667*F267</f>
        <v>4383.3333333333348</v>
      </c>
      <c r="I267" s="14" t="s">
        <v>134</v>
      </c>
      <c r="J267" s="24" t="s">
        <v>55</v>
      </c>
    </row>
    <row r="268" spans="1:10" ht="30" x14ac:dyDescent="0.25">
      <c r="A268" s="12">
        <f t="shared" si="5"/>
        <v>264</v>
      </c>
      <c r="B268" s="14">
        <v>20</v>
      </c>
      <c r="C268" s="14" t="s">
        <v>266</v>
      </c>
      <c r="D268" s="14" t="s">
        <v>97</v>
      </c>
      <c r="E268" s="25" t="s">
        <v>270</v>
      </c>
      <c r="F268" s="14">
        <v>5</v>
      </c>
      <c r="G268" s="14" t="s">
        <v>129</v>
      </c>
      <c r="H268" s="37">
        <f>1700*F268</f>
        <v>8500</v>
      </c>
      <c r="I268" s="14" t="s">
        <v>134</v>
      </c>
      <c r="J268" s="24" t="s">
        <v>55</v>
      </c>
    </row>
    <row r="269" spans="1:10" ht="30" x14ac:dyDescent="0.25">
      <c r="A269" s="12">
        <f t="shared" si="5"/>
        <v>265</v>
      </c>
      <c r="B269" s="14">
        <v>20</v>
      </c>
      <c r="C269" s="14" t="s">
        <v>266</v>
      </c>
      <c r="D269" s="14" t="s">
        <v>97</v>
      </c>
      <c r="E269" s="25" t="s">
        <v>271</v>
      </c>
      <c r="F269" s="14">
        <v>5</v>
      </c>
      <c r="G269" s="14" t="s">
        <v>129</v>
      </c>
      <c r="H269" s="37">
        <f>2700*F269</f>
        <v>13500</v>
      </c>
      <c r="I269" s="14" t="s">
        <v>134</v>
      </c>
      <c r="J269" s="24" t="s">
        <v>55</v>
      </c>
    </row>
    <row r="270" spans="1:10" ht="30" x14ac:dyDescent="0.25">
      <c r="A270" s="12">
        <f t="shared" si="5"/>
        <v>266</v>
      </c>
      <c r="B270" s="14">
        <v>20</v>
      </c>
      <c r="C270" s="14" t="s">
        <v>266</v>
      </c>
      <c r="D270" s="14" t="s">
        <v>97</v>
      </c>
      <c r="E270" s="25" t="s">
        <v>272</v>
      </c>
      <c r="F270" s="14">
        <v>5</v>
      </c>
      <c r="G270" s="14" t="s">
        <v>129</v>
      </c>
      <c r="H270" s="37">
        <f>3350*5</f>
        <v>16750</v>
      </c>
      <c r="I270" s="14" t="s">
        <v>134</v>
      </c>
      <c r="J270" s="24" t="s">
        <v>55</v>
      </c>
    </row>
    <row r="271" spans="1:10" x14ac:dyDescent="0.25">
      <c r="A271" s="12">
        <f t="shared" si="5"/>
        <v>267</v>
      </c>
      <c r="B271" s="14">
        <v>20</v>
      </c>
      <c r="C271" s="14">
        <v>40174908</v>
      </c>
      <c r="D271" s="14" t="s">
        <v>97</v>
      </c>
      <c r="E271" s="25" t="s">
        <v>454</v>
      </c>
      <c r="F271" s="14">
        <v>5</v>
      </c>
      <c r="G271" s="14" t="s">
        <v>129</v>
      </c>
      <c r="H271" s="37">
        <f>350*5</f>
        <v>1750</v>
      </c>
      <c r="I271" s="14" t="s">
        <v>134</v>
      </c>
      <c r="J271" s="24" t="s">
        <v>55</v>
      </c>
    </row>
    <row r="272" spans="1:10" x14ac:dyDescent="0.25">
      <c r="A272" s="12">
        <f t="shared" si="5"/>
        <v>268</v>
      </c>
      <c r="B272" s="14">
        <v>20</v>
      </c>
      <c r="C272" s="14">
        <v>40174908</v>
      </c>
      <c r="D272" s="14" t="s">
        <v>97</v>
      </c>
      <c r="E272" s="25" t="s">
        <v>273</v>
      </c>
      <c r="F272" s="14">
        <v>5</v>
      </c>
      <c r="G272" s="14" t="s">
        <v>129</v>
      </c>
      <c r="H272" s="37">
        <f>519*5</f>
        <v>2595</v>
      </c>
      <c r="I272" s="14" t="s">
        <v>134</v>
      </c>
      <c r="J272" s="24" t="s">
        <v>55</v>
      </c>
    </row>
    <row r="273" spans="1:10" ht="30" x14ac:dyDescent="0.25">
      <c r="A273" s="12">
        <f t="shared" si="5"/>
        <v>269</v>
      </c>
      <c r="B273" s="14">
        <v>20</v>
      </c>
      <c r="C273" s="14" t="s">
        <v>274</v>
      </c>
      <c r="D273" s="14" t="s">
        <v>97</v>
      </c>
      <c r="E273" s="25" t="s">
        <v>275</v>
      </c>
      <c r="F273" s="14">
        <v>5</v>
      </c>
      <c r="G273" s="14" t="s">
        <v>129</v>
      </c>
      <c r="H273" s="37">
        <f>1495*5</f>
        <v>7475</v>
      </c>
      <c r="I273" s="14" t="s">
        <v>134</v>
      </c>
      <c r="J273" s="24" t="s">
        <v>55</v>
      </c>
    </row>
    <row r="274" spans="1:10" ht="30" x14ac:dyDescent="0.25">
      <c r="A274" s="12">
        <f t="shared" si="5"/>
        <v>270</v>
      </c>
      <c r="B274" s="14">
        <v>20</v>
      </c>
      <c r="C274" s="14" t="s">
        <v>274</v>
      </c>
      <c r="D274" s="14" t="s">
        <v>97</v>
      </c>
      <c r="E274" s="25" t="s">
        <v>276</v>
      </c>
      <c r="F274" s="14">
        <v>5</v>
      </c>
      <c r="G274" s="14" t="s">
        <v>129</v>
      </c>
      <c r="H274" s="37">
        <f>2766.66666666667*5</f>
        <v>13833.33333333335</v>
      </c>
      <c r="I274" s="14" t="s">
        <v>134</v>
      </c>
      <c r="J274" s="24" t="s">
        <v>55</v>
      </c>
    </row>
    <row r="275" spans="1:10" ht="30" x14ac:dyDescent="0.25">
      <c r="A275" s="12">
        <f t="shared" si="5"/>
        <v>271</v>
      </c>
      <c r="B275" s="14">
        <v>20</v>
      </c>
      <c r="C275" s="14">
        <v>31152102</v>
      </c>
      <c r="D275" s="14" t="s">
        <v>97</v>
      </c>
      <c r="E275" s="25" t="s">
        <v>277</v>
      </c>
      <c r="F275" s="14">
        <v>11</v>
      </c>
      <c r="G275" s="14" t="s">
        <v>129</v>
      </c>
      <c r="H275" s="37">
        <f>3420*11</f>
        <v>37620</v>
      </c>
      <c r="I275" s="14" t="s">
        <v>134</v>
      </c>
      <c r="J275" s="24" t="s">
        <v>55</v>
      </c>
    </row>
    <row r="276" spans="1:10" ht="75" x14ac:dyDescent="0.25">
      <c r="A276" s="12">
        <f t="shared" si="5"/>
        <v>272</v>
      </c>
      <c r="B276" s="14">
        <v>20</v>
      </c>
      <c r="C276" s="14" t="s">
        <v>278</v>
      </c>
      <c r="D276" s="14" t="s">
        <v>97</v>
      </c>
      <c r="E276" s="25" t="s">
        <v>279</v>
      </c>
      <c r="F276" s="14">
        <v>2</v>
      </c>
      <c r="G276" s="14" t="s">
        <v>129</v>
      </c>
      <c r="H276" s="37">
        <v>22333.333333333332</v>
      </c>
      <c r="I276" s="14" t="s">
        <v>134</v>
      </c>
      <c r="J276" s="24" t="s">
        <v>55</v>
      </c>
    </row>
    <row r="277" spans="1:10" ht="30" x14ac:dyDescent="0.25">
      <c r="A277" s="12">
        <f t="shared" si="5"/>
        <v>273</v>
      </c>
      <c r="B277" s="14">
        <v>20</v>
      </c>
      <c r="C277" s="14">
        <v>24141517</v>
      </c>
      <c r="D277" s="14" t="s">
        <v>97</v>
      </c>
      <c r="E277" s="25" t="s">
        <v>280</v>
      </c>
      <c r="F277" s="14">
        <v>2</v>
      </c>
      <c r="G277" s="14" t="s">
        <v>439</v>
      </c>
      <c r="H277" s="37">
        <v>41666.666666666664</v>
      </c>
      <c r="I277" s="14" t="s">
        <v>134</v>
      </c>
      <c r="J277" s="24" t="s">
        <v>55</v>
      </c>
    </row>
    <row r="278" spans="1:10" ht="30" x14ac:dyDescent="0.25">
      <c r="A278" s="12">
        <f t="shared" si="5"/>
        <v>274</v>
      </c>
      <c r="B278" s="14">
        <v>20</v>
      </c>
      <c r="C278" s="14">
        <v>30181604</v>
      </c>
      <c r="D278" s="14" t="s">
        <v>97</v>
      </c>
      <c r="E278" s="25" t="s">
        <v>281</v>
      </c>
      <c r="F278" s="14">
        <v>5</v>
      </c>
      <c r="G278" s="14" t="s">
        <v>129</v>
      </c>
      <c r="H278" s="37">
        <v>17575</v>
      </c>
      <c r="I278" s="14" t="s">
        <v>134</v>
      </c>
      <c r="J278" s="24" t="s">
        <v>55</v>
      </c>
    </row>
    <row r="279" spans="1:10" ht="45" x14ac:dyDescent="0.25">
      <c r="A279" s="12">
        <f t="shared" si="5"/>
        <v>275</v>
      </c>
      <c r="B279" s="14">
        <v>20</v>
      </c>
      <c r="C279" s="14">
        <v>30181604</v>
      </c>
      <c r="D279" s="14" t="s">
        <v>97</v>
      </c>
      <c r="E279" s="25" t="s">
        <v>282</v>
      </c>
      <c r="F279" s="14">
        <v>5</v>
      </c>
      <c r="G279" s="14" t="s">
        <v>129</v>
      </c>
      <c r="H279" s="37">
        <v>55596</v>
      </c>
      <c r="I279" s="14" t="s">
        <v>134</v>
      </c>
      <c r="J279" s="24" t="s">
        <v>55</v>
      </c>
    </row>
    <row r="280" spans="1:10" x14ac:dyDescent="0.25">
      <c r="A280" s="12">
        <f t="shared" si="5"/>
        <v>276</v>
      </c>
      <c r="B280" s="14">
        <v>20</v>
      </c>
      <c r="C280" s="14" t="s">
        <v>283</v>
      </c>
      <c r="D280" s="14" t="s">
        <v>97</v>
      </c>
      <c r="E280" s="25" t="s">
        <v>284</v>
      </c>
      <c r="F280" s="14">
        <v>5</v>
      </c>
      <c r="G280" s="14" t="s">
        <v>129</v>
      </c>
      <c r="H280" s="37">
        <v>2941</v>
      </c>
      <c r="I280" s="14" t="s">
        <v>134</v>
      </c>
      <c r="J280" s="24" t="s">
        <v>55</v>
      </c>
    </row>
    <row r="281" spans="1:10" x14ac:dyDescent="0.25">
      <c r="A281" s="12">
        <f t="shared" si="5"/>
        <v>277</v>
      </c>
      <c r="B281" s="14">
        <v>20</v>
      </c>
      <c r="C281" s="14"/>
      <c r="D281" s="14" t="s">
        <v>97</v>
      </c>
      <c r="E281" s="25" t="s">
        <v>285</v>
      </c>
      <c r="F281" s="14">
        <v>1</v>
      </c>
      <c r="G281" s="14" t="s">
        <v>129</v>
      </c>
      <c r="H281" s="37">
        <v>14566.666666666666</v>
      </c>
      <c r="I281" s="14" t="s">
        <v>134</v>
      </c>
      <c r="J281" s="24" t="s">
        <v>55</v>
      </c>
    </row>
    <row r="282" spans="1:10" ht="30" x14ac:dyDescent="0.25">
      <c r="A282" s="12">
        <f t="shared" si="5"/>
        <v>278</v>
      </c>
      <c r="B282" s="14">
        <v>20</v>
      </c>
      <c r="C282" s="14" t="s">
        <v>283</v>
      </c>
      <c r="D282" s="14" t="s">
        <v>97</v>
      </c>
      <c r="E282" s="25" t="s">
        <v>286</v>
      </c>
      <c r="F282" s="14">
        <v>2</v>
      </c>
      <c r="G282" s="14" t="s">
        <v>129</v>
      </c>
      <c r="H282" s="37">
        <v>11078.333333333334</v>
      </c>
      <c r="I282" s="14" t="s">
        <v>134</v>
      </c>
      <c r="J282" s="24" t="s">
        <v>55</v>
      </c>
    </row>
    <row r="283" spans="1:10" ht="30" x14ac:dyDescent="0.25">
      <c r="A283" s="12">
        <f t="shared" si="5"/>
        <v>279</v>
      </c>
      <c r="B283" s="14">
        <v>20</v>
      </c>
      <c r="C283" s="14" t="s">
        <v>287</v>
      </c>
      <c r="D283" s="14" t="s">
        <v>97</v>
      </c>
      <c r="E283" s="25" t="s">
        <v>288</v>
      </c>
      <c r="F283" s="14">
        <v>10</v>
      </c>
      <c r="G283" s="14" t="s">
        <v>129</v>
      </c>
      <c r="H283" s="37">
        <f>187.393333333333*10</f>
        <v>1873.93333333333</v>
      </c>
      <c r="I283" s="14" t="s">
        <v>134</v>
      </c>
      <c r="J283" s="24" t="s">
        <v>55</v>
      </c>
    </row>
    <row r="284" spans="1:10" ht="30" x14ac:dyDescent="0.25">
      <c r="A284" s="12">
        <f t="shared" si="5"/>
        <v>280</v>
      </c>
      <c r="B284" s="14">
        <v>20</v>
      </c>
      <c r="C284" s="14" t="s">
        <v>287</v>
      </c>
      <c r="D284" s="14" t="s">
        <v>97</v>
      </c>
      <c r="E284" s="25" t="s">
        <v>289</v>
      </c>
      <c r="F284" s="14">
        <v>10</v>
      </c>
      <c r="G284" s="14" t="s">
        <v>129</v>
      </c>
      <c r="H284" s="37">
        <f>187.393333333333*10</f>
        <v>1873.93333333333</v>
      </c>
      <c r="I284" s="14" t="s">
        <v>134</v>
      </c>
      <c r="J284" s="24" t="s">
        <v>55</v>
      </c>
    </row>
    <row r="285" spans="1:10" ht="30" x14ac:dyDescent="0.25">
      <c r="A285" s="12">
        <f t="shared" si="5"/>
        <v>281</v>
      </c>
      <c r="B285" s="14">
        <v>20</v>
      </c>
      <c r="C285" s="14" t="s">
        <v>287</v>
      </c>
      <c r="D285" s="14" t="s">
        <v>97</v>
      </c>
      <c r="E285" s="25" t="s">
        <v>290</v>
      </c>
      <c r="F285" s="14">
        <v>10</v>
      </c>
      <c r="G285" s="14" t="s">
        <v>129</v>
      </c>
      <c r="H285" s="37">
        <f>197.68*10</f>
        <v>1976.8000000000002</v>
      </c>
      <c r="I285" s="14" t="s">
        <v>134</v>
      </c>
      <c r="J285" s="24" t="s">
        <v>55</v>
      </c>
    </row>
    <row r="286" spans="1:10" ht="30" x14ac:dyDescent="0.25">
      <c r="A286" s="12">
        <f t="shared" si="5"/>
        <v>282</v>
      </c>
      <c r="B286" s="14">
        <v>20</v>
      </c>
      <c r="C286" s="14" t="s">
        <v>287</v>
      </c>
      <c r="D286" s="14" t="s">
        <v>97</v>
      </c>
      <c r="E286" s="25" t="s">
        <v>291</v>
      </c>
      <c r="F286" s="14">
        <v>10</v>
      </c>
      <c r="G286" s="14" t="s">
        <v>129</v>
      </c>
      <c r="H286" s="37">
        <v>2566</v>
      </c>
      <c r="I286" s="14" t="s">
        <v>134</v>
      </c>
      <c r="J286" s="24" t="s">
        <v>55</v>
      </c>
    </row>
    <row r="287" spans="1:10" ht="30" x14ac:dyDescent="0.25">
      <c r="A287" s="12">
        <f t="shared" si="5"/>
        <v>283</v>
      </c>
      <c r="B287" s="14">
        <v>20</v>
      </c>
      <c r="C287" s="14" t="s">
        <v>287</v>
      </c>
      <c r="D287" s="14" t="s">
        <v>97</v>
      </c>
      <c r="E287" s="25" t="s">
        <v>290</v>
      </c>
      <c r="F287" s="14">
        <v>10</v>
      </c>
      <c r="G287" s="14" t="s">
        <v>129</v>
      </c>
      <c r="H287" s="37">
        <v>2583</v>
      </c>
      <c r="I287" s="14" t="s">
        <v>134</v>
      </c>
      <c r="J287" s="24" t="s">
        <v>55</v>
      </c>
    </row>
    <row r="288" spans="1:10" ht="30" x14ac:dyDescent="0.25">
      <c r="A288" s="12">
        <f t="shared" si="5"/>
        <v>284</v>
      </c>
      <c r="B288" s="14">
        <v>20</v>
      </c>
      <c r="C288" s="14" t="s">
        <v>287</v>
      </c>
      <c r="D288" s="14" t="s">
        <v>97</v>
      </c>
      <c r="E288" s="25" t="s">
        <v>292</v>
      </c>
      <c r="F288" s="14">
        <v>10</v>
      </c>
      <c r="G288" s="14" t="s">
        <v>129</v>
      </c>
      <c r="H288" s="37">
        <v>2576</v>
      </c>
      <c r="I288" s="14" t="s">
        <v>134</v>
      </c>
      <c r="J288" s="24" t="s">
        <v>55</v>
      </c>
    </row>
    <row r="289" spans="1:10" ht="30" x14ac:dyDescent="0.25">
      <c r="A289" s="12">
        <f t="shared" si="5"/>
        <v>285</v>
      </c>
      <c r="B289" s="14">
        <v>20</v>
      </c>
      <c r="C289" s="14">
        <v>31162418</v>
      </c>
      <c r="D289" s="14" t="s">
        <v>97</v>
      </c>
      <c r="E289" s="25" t="s">
        <v>293</v>
      </c>
      <c r="F289" s="14">
        <v>8</v>
      </c>
      <c r="G289" s="14" t="s">
        <v>129</v>
      </c>
      <c r="H289" s="37">
        <f>1533.33333333333*F289</f>
        <v>12266.666666666641</v>
      </c>
      <c r="I289" s="14" t="s">
        <v>134</v>
      </c>
      <c r="J289" s="24" t="s">
        <v>55</v>
      </c>
    </row>
    <row r="290" spans="1:10" ht="30" x14ac:dyDescent="0.25">
      <c r="A290" s="12">
        <f t="shared" si="5"/>
        <v>286</v>
      </c>
      <c r="B290" s="14">
        <v>20</v>
      </c>
      <c r="C290" s="14" t="s">
        <v>294</v>
      </c>
      <c r="D290" s="14" t="s">
        <v>97</v>
      </c>
      <c r="E290" s="25" t="s">
        <v>295</v>
      </c>
      <c r="F290" s="14">
        <v>8</v>
      </c>
      <c r="G290" s="14" t="s">
        <v>129</v>
      </c>
      <c r="H290" s="37">
        <f>900*F290</f>
        <v>7200</v>
      </c>
      <c r="I290" s="14" t="s">
        <v>134</v>
      </c>
      <c r="J290" s="24" t="s">
        <v>55</v>
      </c>
    </row>
    <row r="291" spans="1:10" x14ac:dyDescent="0.25">
      <c r="A291" s="12">
        <f t="shared" si="5"/>
        <v>287</v>
      </c>
      <c r="B291" s="14">
        <v>20</v>
      </c>
      <c r="C291" s="14">
        <v>39121703</v>
      </c>
      <c r="D291" s="14" t="s">
        <v>97</v>
      </c>
      <c r="E291" s="25" t="s">
        <v>296</v>
      </c>
      <c r="F291" s="14">
        <v>8</v>
      </c>
      <c r="G291" s="14" t="s">
        <v>129</v>
      </c>
      <c r="H291" s="37">
        <f>483.333333333333*F291</f>
        <v>3866.6666666666638</v>
      </c>
      <c r="I291" s="14" t="s">
        <v>134</v>
      </c>
      <c r="J291" s="24" t="s">
        <v>55</v>
      </c>
    </row>
    <row r="292" spans="1:10" x14ac:dyDescent="0.25">
      <c r="A292" s="12">
        <f t="shared" si="5"/>
        <v>288</v>
      </c>
      <c r="B292" s="14">
        <v>20</v>
      </c>
      <c r="C292" s="14">
        <v>39121703</v>
      </c>
      <c r="D292" s="14" t="s">
        <v>97</v>
      </c>
      <c r="E292" s="25" t="s">
        <v>297</v>
      </c>
      <c r="F292" s="14">
        <v>2</v>
      </c>
      <c r="G292" s="14" t="s">
        <v>129</v>
      </c>
      <c r="H292" s="37">
        <v>1200</v>
      </c>
      <c r="I292" s="14" t="s">
        <v>134</v>
      </c>
      <c r="J292" s="24" t="s">
        <v>55</v>
      </c>
    </row>
    <row r="293" spans="1:10" ht="30" x14ac:dyDescent="0.25">
      <c r="A293" s="12">
        <f t="shared" si="5"/>
        <v>289</v>
      </c>
      <c r="B293" s="14">
        <v>20</v>
      </c>
      <c r="C293" s="14">
        <v>39121703</v>
      </c>
      <c r="D293" s="14" t="s">
        <v>97</v>
      </c>
      <c r="E293" s="25" t="s">
        <v>298</v>
      </c>
      <c r="F293" s="14">
        <v>2</v>
      </c>
      <c r="G293" s="14" t="s">
        <v>129</v>
      </c>
      <c r="H293" s="37">
        <v>2700</v>
      </c>
      <c r="I293" s="14" t="s">
        <v>134</v>
      </c>
      <c r="J293" s="24" t="s">
        <v>55</v>
      </c>
    </row>
    <row r="294" spans="1:10" ht="30" x14ac:dyDescent="0.25">
      <c r="A294" s="12">
        <f t="shared" si="5"/>
        <v>290</v>
      </c>
      <c r="B294" s="14">
        <v>20</v>
      </c>
      <c r="C294" s="14">
        <v>21102305</v>
      </c>
      <c r="D294" s="14" t="s">
        <v>97</v>
      </c>
      <c r="E294" s="25" t="s">
        <v>299</v>
      </c>
      <c r="F294" s="14">
        <v>50</v>
      </c>
      <c r="G294" s="14" t="s">
        <v>251</v>
      </c>
      <c r="H294" s="37">
        <v>90167</v>
      </c>
      <c r="I294" s="14" t="s">
        <v>134</v>
      </c>
      <c r="J294" s="24" t="s">
        <v>55</v>
      </c>
    </row>
    <row r="295" spans="1:10" x14ac:dyDescent="0.25">
      <c r="A295" s="12">
        <f t="shared" si="5"/>
        <v>291</v>
      </c>
      <c r="B295" s="14">
        <v>20</v>
      </c>
      <c r="C295" s="14">
        <v>31152102</v>
      </c>
      <c r="D295" s="14" t="s">
        <v>99</v>
      </c>
      <c r="E295" s="25" t="s">
        <v>300</v>
      </c>
      <c r="F295" s="14">
        <v>3</v>
      </c>
      <c r="G295" s="14" t="s">
        <v>129</v>
      </c>
      <c r="H295" s="37">
        <v>10000</v>
      </c>
      <c r="I295" s="14" t="s">
        <v>134</v>
      </c>
      <c r="J295" s="24" t="s">
        <v>55</v>
      </c>
    </row>
    <row r="296" spans="1:10" x14ac:dyDescent="0.25">
      <c r="A296" s="12">
        <f t="shared" si="5"/>
        <v>292</v>
      </c>
      <c r="B296" s="14">
        <v>20</v>
      </c>
      <c r="C296" s="14">
        <v>31181602</v>
      </c>
      <c r="D296" s="14" t="s">
        <v>99</v>
      </c>
      <c r="E296" s="25" t="s">
        <v>301</v>
      </c>
      <c r="F296" s="14">
        <v>2</v>
      </c>
      <c r="G296" s="14" t="s">
        <v>129</v>
      </c>
      <c r="H296" s="37">
        <v>100000</v>
      </c>
      <c r="I296" s="14" t="s">
        <v>134</v>
      </c>
      <c r="J296" s="24" t="s">
        <v>56</v>
      </c>
    </row>
    <row r="297" spans="1:10" ht="45" x14ac:dyDescent="0.25">
      <c r="A297" s="12">
        <f t="shared" si="5"/>
        <v>293</v>
      </c>
      <c r="B297" s="14">
        <v>20</v>
      </c>
      <c r="C297" s="14">
        <v>31201514</v>
      </c>
      <c r="D297" s="14" t="s">
        <v>99</v>
      </c>
      <c r="E297" s="25" t="s">
        <v>302</v>
      </c>
      <c r="F297" s="14">
        <v>20</v>
      </c>
      <c r="G297" s="14" t="s">
        <v>129</v>
      </c>
      <c r="H297" s="37">
        <v>50000</v>
      </c>
      <c r="I297" s="14" t="s">
        <v>134</v>
      </c>
      <c r="J297" s="24" t="s">
        <v>56</v>
      </c>
    </row>
    <row r="298" spans="1:10" ht="30" x14ac:dyDescent="0.25">
      <c r="A298" s="12">
        <f t="shared" si="5"/>
        <v>294</v>
      </c>
      <c r="B298" s="14">
        <v>20</v>
      </c>
      <c r="C298" s="14">
        <v>30181701</v>
      </c>
      <c r="D298" s="14" t="s">
        <v>99</v>
      </c>
      <c r="E298" s="25" t="s">
        <v>303</v>
      </c>
      <c r="F298" s="14">
        <v>5</v>
      </c>
      <c r="G298" s="14" t="s">
        <v>129</v>
      </c>
      <c r="H298" s="37">
        <f>(5800+(5800*0.13))*5</f>
        <v>32770</v>
      </c>
      <c r="I298" s="14" t="s">
        <v>134</v>
      </c>
      <c r="J298" s="24" t="s">
        <v>56</v>
      </c>
    </row>
    <row r="299" spans="1:10" x14ac:dyDescent="0.25">
      <c r="A299" s="12">
        <f t="shared" ref="A299:A362" si="7">+A298+1</f>
        <v>295</v>
      </c>
      <c r="B299" s="14">
        <v>20</v>
      </c>
      <c r="C299" s="14" t="s">
        <v>304</v>
      </c>
      <c r="D299" s="14" t="s">
        <v>99</v>
      </c>
      <c r="E299" s="25" t="s">
        <v>305</v>
      </c>
      <c r="F299" s="14">
        <v>10</v>
      </c>
      <c r="G299" s="14" t="s">
        <v>129</v>
      </c>
      <c r="H299" s="37">
        <v>150000</v>
      </c>
      <c r="I299" s="14" t="s">
        <v>134</v>
      </c>
      <c r="J299" s="24" t="s">
        <v>56</v>
      </c>
    </row>
    <row r="300" spans="1:10" ht="45" x14ac:dyDescent="0.25">
      <c r="A300" s="12">
        <f t="shared" si="7"/>
        <v>296</v>
      </c>
      <c r="B300" s="14">
        <v>20</v>
      </c>
      <c r="C300" s="14" t="s">
        <v>306</v>
      </c>
      <c r="D300" s="14" t="s">
        <v>99</v>
      </c>
      <c r="E300" s="25" t="s">
        <v>307</v>
      </c>
      <c r="F300" s="14">
        <v>2</v>
      </c>
      <c r="G300" s="14" t="s">
        <v>129</v>
      </c>
      <c r="H300" s="37">
        <v>301458.00999999995</v>
      </c>
      <c r="I300" s="14" t="s">
        <v>134</v>
      </c>
      <c r="J300" s="24" t="s">
        <v>56</v>
      </c>
    </row>
    <row r="301" spans="1:10" ht="30" x14ac:dyDescent="0.25">
      <c r="A301" s="12">
        <f t="shared" si="7"/>
        <v>297</v>
      </c>
      <c r="B301" s="14">
        <v>20</v>
      </c>
      <c r="C301" s="14" t="s">
        <v>308</v>
      </c>
      <c r="D301" s="14" t="s">
        <v>99</v>
      </c>
      <c r="E301" s="25" t="s">
        <v>309</v>
      </c>
      <c r="F301" s="14">
        <v>2</v>
      </c>
      <c r="G301" s="14" t="s">
        <v>129</v>
      </c>
      <c r="H301" s="37">
        <v>339783.08999999997</v>
      </c>
      <c r="I301" s="14" t="s">
        <v>134</v>
      </c>
      <c r="J301" s="24" t="s">
        <v>56</v>
      </c>
    </row>
    <row r="302" spans="1:10" x14ac:dyDescent="0.25">
      <c r="A302" s="12">
        <f t="shared" si="7"/>
        <v>298</v>
      </c>
      <c r="B302" s="14">
        <v>20</v>
      </c>
      <c r="C302" s="14" t="s">
        <v>308</v>
      </c>
      <c r="D302" s="14" t="s">
        <v>99</v>
      </c>
      <c r="E302" s="25" t="s">
        <v>455</v>
      </c>
      <c r="F302" s="14">
        <v>2</v>
      </c>
      <c r="G302" s="14" t="s">
        <v>129</v>
      </c>
      <c r="H302" s="37">
        <v>284374.67</v>
      </c>
      <c r="I302" s="14" t="s">
        <v>134</v>
      </c>
      <c r="J302" s="24" t="s">
        <v>56</v>
      </c>
    </row>
    <row r="303" spans="1:10" x14ac:dyDescent="0.25">
      <c r="A303" s="12">
        <f t="shared" si="7"/>
        <v>299</v>
      </c>
      <c r="B303" s="14">
        <v>20</v>
      </c>
      <c r="C303" s="40">
        <v>31201703</v>
      </c>
      <c r="D303" s="14" t="s">
        <v>99</v>
      </c>
      <c r="E303" s="67" t="s">
        <v>310</v>
      </c>
      <c r="F303" s="14">
        <v>10</v>
      </c>
      <c r="G303" s="14" t="s">
        <v>129</v>
      </c>
      <c r="H303" s="39" t="s">
        <v>311</v>
      </c>
      <c r="I303" s="24" t="s">
        <v>17</v>
      </c>
      <c r="J303" s="24" t="s">
        <v>54</v>
      </c>
    </row>
    <row r="304" spans="1:10" x14ac:dyDescent="0.25">
      <c r="A304" s="12">
        <f t="shared" si="7"/>
        <v>300</v>
      </c>
      <c r="B304" s="14">
        <v>20</v>
      </c>
      <c r="C304" s="28">
        <v>31191501</v>
      </c>
      <c r="D304" s="14" t="s">
        <v>99</v>
      </c>
      <c r="E304" s="66" t="s">
        <v>312</v>
      </c>
      <c r="F304" s="14">
        <v>40</v>
      </c>
      <c r="G304" s="14" t="s">
        <v>129</v>
      </c>
      <c r="H304" s="36">
        <v>18000</v>
      </c>
      <c r="I304" s="24" t="s">
        <v>134</v>
      </c>
      <c r="J304" s="24" t="s">
        <v>56</v>
      </c>
    </row>
    <row r="305" spans="1:10" x14ac:dyDescent="0.25">
      <c r="A305" s="12">
        <f t="shared" si="7"/>
        <v>301</v>
      </c>
      <c r="B305" s="14">
        <v>20</v>
      </c>
      <c r="C305" s="28">
        <v>31191501</v>
      </c>
      <c r="D305" s="14" t="s">
        <v>99</v>
      </c>
      <c r="E305" s="66" t="s">
        <v>313</v>
      </c>
      <c r="F305" s="14">
        <v>20</v>
      </c>
      <c r="G305" s="14" t="s">
        <v>129</v>
      </c>
      <c r="H305" s="36">
        <v>49860</v>
      </c>
      <c r="I305" s="24" t="s">
        <v>134</v>
      </c>
      <c r="J305" s="24" t="s">
        <v>56</v>
      </c>
    </row>
    <row r="306" spans="1:10" x14ac:dyDescent="0.25">
      <c r="A306" s="12">
        <f t="shared" si="7"/>
        <v>302</v>
      </c>
      <c r="B306" s="14">
        <v>20</v>
      </c>
      <c r="C306" s="28">
        <v>31191501</v>
      </c>
      <c r="D306" s="14" t="s">
        <v>99</v>
      </c>
      <c r="E306" s="66" t="s">
        <v>314</v>
      </c>
      <c r="F306" s="14">
        <v>20</v>
      </c>
      <c r="G306" s="14" t="s">
        <v>129</v>
      </c>
      <c r="H306" s="36">
        <v>49860</v>
      </c>
      <c r="I306" s="14" t="s">
        <v>134</v>
      </c>
      <c r="J306" s="24" t="s">
        <v>56</v>
      </c>
    </row>
    <row r="307" spans="1:10" x14ac:dyDescent="0.25">
      <c r="A307" s="12">
        <f t="shared" si="7"/>
        <v>303</v>
      </c>
      <c r="B307" s="14">
        <v>20</v>
      </c>
      <c r="C307" s="28">
        <v>31191501</v>
      </c>
      <c r="D307" s="14" t="s">
        <v>99</v>
      </c>
      <c r="E307" s="66" t="s">
        <v>315</v>
      </c>
      <c r="F307" s="14">
        <v>20</v>
      </c>
      <c r="G307" s="14" t="s">
        <v>129</v>
      </c>
      <c r="H307" s="36">
        <v>47700</v>
      </c>
      <c r="I307" s="24" t="s">
        <v>134</v>
      </c>
      <c r="J307" s="24" t="s">
        <v>56</v>
      </c>
    </row>
    <row r="308" spans="1:10" ht="30" x14ac:dyDescent="0.25">
      <c r="A308" s="12">
        <f t="shared" si="7"/>
        <v>304</v>
      </c>
      <c r="B308" s="14">
        <v>20</v>
      </c>
      <c r="C308" s="28">
        <v>31191501</v>
      </c>
      <c r="D308" s="14" t="s">
        <v>99</v>
      </c>
      <c r="E308" s="25" t="s">
        <v>316</v>
      </c>
      <c r="F308" s="14">
        <v>200</v>
      </c>
      <c r="G308" s="14" t="s">
        <v>129</v>
      </c>
      <c r="H308" s="36">
        <v>500000</v>
      </c>
      <c r="I308" s="24" t="s">
        <v>134</v>
      </c>
      <c r="J308" s="24" t="s">
        <v>56</v>
      </c>
    </row>
    <row r="309" spans="1:10" x14ac:dyDescent="0.25">
      <c r="A309" s="12">
        <f t="shared" si="7"/>
        <v>305</v>
      </c>
      <c r="B309" s="14">
        <v>20</v>
      </c>
      <c r="C309" s="28">
        <v>31191501</v>
      </c>
      <c r="D309" s="14" t="s">
        <v>99</v>
      </c>
      <c r="E309" s="66" t="s">
        <v>317</v>
      </c>
      <c r="F309" s="14">
        <v>30</v>
      </c>
      <c r="G309" s="14" t="s">
        <v>129</v>
      </c>
      <c r="H309" s="36">
        <v>24360</v>
      </c>
      <c r="I309" s="14" t="s">
        <v>134</v>
      </c>
      <c r="J309" s="24" t="s">
        <v>56</v>
      </c>
    </row>
    <row r="310" spans="1:10" x14ac:dyDescent="0.25">
      <c r="A310" s="12">
        <f t="shared" si="7"/>
        <v>306</v>
      </c>
      <c r="B310" s="14">
        <v>20</v>
      </c>
      <c r="C310" s="28">
        <v>31191501</v>
      </c>
      <c r="D310" s="14" t="s">
        <v>99</v>
      </c>
      <c r="E310" s="66" t="s">
        <v>318</v>
      </c>
      <c r="F310" s="14">
        <v>30</v>
      </c>
      <c r="G310" s="14" t="s">
        <v>129</v>
      </c>
      <c r="H310" s="36">
        <v>22260</v>
      </c>
      <c r="I310" s="24" t="s">
        <v>134</v>
      </c>
      <c r="J310" s="24" t="s">
        <v>56</v>
      </c>
    </row>
    <row r="311" spans="1:10" x14ac:dyDescent="0.25">
      <c r="A311" s="12">
        <f t="shared" si="7"/>
        <v>307</v>
      </c>
      <c r="B311" s="14">
        <v>20</v>
      </c>
      <c r="C311" s="28">
        <v>31191501</v>
      </c>
      <c r="D311" s="14" t="s">
        <v>99</v>
      </c>
      <c r="E311" s="66" t="s">
        <v>319</v>
      </c>
      <c r="F311" s="14">
        <v>30</v>
      </c>
      <c r="G311" s="14" t="s">
        <v>129</v>
      </c>
      <c r="H311" s="36">
        <v>18270</v>
      </c>
      <c r="I311" s="24" t="s">
        <v>134</v>
      </c>
      <c r="J311" s="24" t="s">
        <v>56</v>
      </c>
    </row>
    <row r="312" spans="1:10" x14ac:dyDescent="0.25">
      <c r="A312" s="12">
        <f t="shared" si="7"/>
        <v>308</v>
      </c>
      <c r="B312" s="14">
        <v>20</v>
      </c>
      <c r="C312" s="28">
        <v>31191501</v>
      </c>
      <c r="D312" s="14" t="s">
        <v>99</v>
      </c>
      <c r="E312" s="66" t="s">
        <v>320</v>
      </c>
      <c r="F312" s="14">
        <v>30</v>
      </c>
      <c r="G312" s="14" t="s">
        <v>129</v>
      </c>
      <c r="H312" s="36">
        <v>14970</v>
      </c>
      <c r="I312" s="14" t="s">
        <v>134</v>
      </c>
      <c r="J312" s="24" t="s">
        <v>56</v>
      </c>
    </row>
    <row r="313" spans="1:10" x14ac:dyDescent="0.25">
      <c r="A313" s="12">
        <f t="shared" si="7"/>
        <v>309</v>
      </c>
      <c r="B313" s="14">
        <v>20</v>
      </c>
      <c r="C313" s="28">
        <v>31191501</v>
      </c>
      <c r="D313" s="14" t="s">
        <v>99</v>
      </c>
      <c r="E313" s="66" t="s">
        <v>321</v>
      </c>
      <c r="F313" s="14">
        <v>30</v>
      </c>
      <c r="G313" s="14" t="s">
        <v>129</v>
      </c>
      <c r="H313" s="36">
        <v>14970</v>
      </c>
      <c r="I313" s="24" t="s">
        <v>134</v>
      </c>
      <c r="J313" s="24" t="s">
        <v>56</v>
      </c>
    </row>
    <row r="314" spans="1:10" x14ac:dyDescent="0.25">
      <c r="A314" s="12">
        <f t="shared" si="7"/>
        <v>310</v>
      </c>
      <c r="B314" s="14">
        <v>20</v>
      </c>
      <c r="C314" s="28">
        <v>31191501</v>
      </c>
      <c r="D314" s="14" t="s">
        <v>99</v>
      </c>
      <c r="E314" s="66" t="s">
        <v>456</v>
      </c>
      <c r="F314" s="14">
        <v>14</v>
      </c>
      <c r="G314" s="14" t="s">
        <v>129</v>
      </c>
      <c r="H314" s="36">
        <v>77000</v>
      </c>
      <c r="I314" s="24" t="s">
        <v>134</v>
      </c>
      <c r="J314" s="24" t="s">
        <v>56</v>
      </c>
    </row>
    <row r="315" spans="1:10" x14ac:dyDescent="0.25">
      <c r="A315" s="12">
        <f t="shared" si="7"/>
        <v>311</v>
      </c>
      <c r="B315" s="14">
        <v>20</v>
      </c>
      <c r="C315" s="28">
        <v>31191501</v>
      </c>
      <c r="D315" s="14" t="s">
        <v>99</v>
      </c>
      <c r="E315" s="66" t="s">
        <v>322</v>
      </c>
      <c r="F315" s="14">
        <v>30</v>
      </c>
      <c r="G315" s="14" t="s">
        <v>129</v>
      </c>
      <c r="H315" s="36">
        <v>18630</v>
      </c>
      <c r="I315" s="14" t="s">
        <v>134</v>
      </c>
      <c r="J315" s="24" t="s">
        <v>56</v>
      </c>
    </row>
    <row r="316" spans="1:10" x14ac:dyDescent="0.25">
      <c r="A316" s="12">
        <f t="shared" si="7"/>
        <v>312</v>
      </c>
      <c r="B316" s="14">
        <v>20</v>
      </c>
      <c r="C316" s="28">
        <v>31191501</v>
      </c>
      <c r="D316" s="14" t="s">
        <v>99</v>
      </c>
      <c r="E316" s="66" t="s">
        <v>323</v>
      </c>
      <c r="F316" s="14">
        <v>30</v>
      </c>
      <c r="G316" s="14" t="s">
        <v>129</v>
      </c>
      <c r="H316" s="36">
        <v>17160</v>
      </c>
      <c r="I316" s="24" t="s">
        <v>134</v>
      </c>
      <c r="J316" s="24" t="s">
        <v>56</v>
      </c>
    </row>
    <row r="317" spans="1:10" x14ac:dyDescent="0.25">
      <c r="A317" s="12">
        <f t="shared" si="7"/>
        <v>313</v>
      </c>
      <c r="B317" s="14">
        <v>20</v>
      </c>
      <c r="C317" s="28">
        <v>31191501</v>
      </c>
      <c r="D317" s="14" t="s">
        <v>99</v>
      </c>
      <c r="E317" s="66" t="s">
        <v>324</v>
      </c>
      <c r="F317" s="14">
        <v>30</v>
      </c>
      <c r="G317" s="14" t="s">
        <v>129</v>
      </c>
      <c r="H317" s="36">
        <v>13530</v>
      </c>
      <c r="I317" s="24" t="s">
        <v>134</v>
      </c>
      <c r="J317" s="24" t="s">
        <v>56</v>
      </c>
    </row>
    <row r="318" spans="1:10" x14ac:dyDescent="0.25">
      <c r="A318" s="12">
        <f t="shared" si="7"/>
        <v>314</v>
      </c>
      <c r="B318" s="14">
        <v>20</v>
      </c>
      <c r="C318" s="28">
        <v>31191501</v>
      </c>
      <c r="D318" s="14" t="s">
        <v>99</v>
      </c>
      <c r="E318" s="66" t="s">
        <v>325</v>
      </c>
      <c r="F318" s="14">
        <v>30</v>
      </c>
      <c r="G318" s="14" t="s">
        <v>129</v>
      </c>
      <c r="H318" s="36">
        <v>13530</v>
      </c>
      <c r="I318" s="14" t="s">
        <v>134</v>
      </c>
      <c r="J318" s="24" t="s">
        <v>56</v>
      </c>
    </row>
    <row r="319" spans="1:10" x14ac:dyDescent="0.25">
      <c r="A319" s="12">
        <f t="shared" si="7"/>
        <v>315</v>
      </c>
      <c r="B319" s="14">
        <v>20</v>
      </c>
      <c r="C319" s="28">
        <v>31191501</v>
      </c>
      <c r="D319" s="14" t="s">
        <v>99</v>
      </c>
      <c r="E319" s="66" t="s">
        <v>326</v>
      </c>
      <c r="F319" s="14">
        <v>26</v>
      </c>
      <c r="G319" s="14" t="s">
        <v>129</v>
      </c>
      <c r="H319" s="36">
        <v>46930</v>
      </c>
      <c r="I319" s="24" t="s">
        <v>134</v>
      </c>
      <c r="J319" s="24" t="s">
        <v>56</v>
      </c>
    </row>
    <row r="320" spans="1:10" x14ac:dyDescent="0.25">
      <c r="A320" s="12">
        <f t="shared" si="7"/>
        <v>316</v>
      </c>
      <c r="B320" s="14">
        <v>20</v>
      </c>
      <c r="C320" s="28">
        <v>31191501</v>
      </c>
      <c r="D320" s="14" t="s">
        <v>99</v>
      </c>
      <c r="E320" s="66" t="s">
        <v>327</v>
      </c>
      <c r="F320" s="14">
        <v>26</v>
      </c>
      <c r="G320" s="14" t="s">
        <v>129</v>
      </c>
      <c r="H320" s="36">
        <v>32240</v>
      </c>
      <c r="I320" s="24" t="s">
        <v>134</v>
      </c>
      <c r="J320" s="24" t="s">
        <v>56</v>
      </c>
    </row>
    <row r="321" spans="1:10" x14ac:dyDescent="0.25">
      <c r="A321" s="12">
        <f t="shared" si="7"/>
        <v>317</v>
      </c>
      <c r="B321" s="14">
        <v>20</v>
      </c>
      <c r="C321" s="28">
        <v>31191501</v>
      </c>
      <c r="D321" s="14" t="s">
        <v>99</v>
      </c>
      <c r="E321" s="66" t="s">
        <v>328</v>
      </c>
      <c r="F321" s="14">
        <v>20</v>
      </c>
      <c r="G321" s="14" t="s">
        <v>129</v>
      </c>
      <c r="H321" s="36">
        <v>43200</v>
      </c>
      <c r="I321" s="14" t="s">
        <v>134</v>
      </c>
      <c r="J321" s="24" t="s">
        <v>56</v>
      </c>
    </row>
    <row r="322" spans="1:10" x14ac:dyDescent="0.25">
      <c r="A322" s="12">
        <f t="shared" si="7"/>
        <v>318</v>
      </c>
      <c r="B322" s="14">
        <v>20</v>
      </c>
      <c r="C322" s="28">
        <v>31191501</v>
      </c>
      <c r="D322" s="14" t="s">
        <v>99</v>
      </c>
      <c r="E322" s="66" t="s">
        <v>329</v>
      </c>
      <c r="F322" s="14">
        <v>5</v>
      </c>
      <c r="G322" s="14" t="s">
        <v>129</v>
      </c>
      <c r="H322" s="36">
        <v>97375</v>
      </c>
      <c r="I322" s="24" t="s">
        <v>134</v>
      </c>
      <c r="J322" s="24" t="s">
        <v>54</v>
      </c>
    </row>
    <row r="323" spans="1:10" x14ac:dyDescent="0.25">
      <c r="A323" s="12">
        <f t="shared" si="7"/>
        <v>319</v>
      </c>
      <c r="B323" s="14">
        <v>20</v>
      </c>
      <c r="C323" s="27">
        <v>12181502</v>
      </c>
      <c r="D323" s="14" t="s">
        <v>99</v>
      </c>
      <c r="E323" s="71" t="s">
        <v>330</v>
      </c>
      <c r="F323" s="14">
        <v>50</v>
      </c>
      <c r="G323" s="14" t="s">
        <v>129</v>
      </c>
      <c r="H323" s="39" t="s">
        <v>331</v>
      </c>
      <c r="I323" s="24" t="s">
        <v>17</v>
      </c>
      <c r="J323" s="24" t="s">
        <v>54</v>
      </c>
    </row>
    <row r="324" spans="1:10" x14ac:dyDescent="0.25">
      <c r="A324" s="12">
        <f t="shared" si="7"/>
        <v>320</v>
      </c>
      <c r="B324" s="14">
        <v>20</v>
      </c>
      <c r="C324" s="14">
        <v>27112802</v>
      </c>
      <c r="D324" s="14" t="s">
        <v>102</v>
      </c>
      <c r="E324" s="25" t="s">
        <v>332</v>
      </c>
      <c r="F324" s="14">
        <v>10</v>
      </c>
      <c r="G324" s="14" t="s">
        <v>129</v>
      </c>
      <c r="H324" s="37">
        <v>10000</v>
      </c>
      <c r="I324" s="14" t="s">
        <v>134</v>
      </c>
      <c r="J324" s="24" t="s">
        <v>54</v>
      </c>
    </row>
    <row r="325" spans="1:10" x14ac:dyDescent="0.25">
      <c r="A325" s="12">
        <f t="shared" si="7"/>
        <v>321</v>
      </c>
      <c r="B325" s="14">
        <v>20</v>
      </c>
      <c r="C325" s="14">
        <v>27112845</v>
      </c>
      <c r="D325" s="14" t="s">
        <v>102</v>
      </c>
      <c r="E325" s="25" t="s">
        <v>333</v>
      </c>
      <c r="F325" s="14">
        <v>1</v>
      </c>
      <c r="G325" s="14" t="s">
        <v>129</v>
      </c>
      <c r="H325" s="37">
        <v>0</v>
      </c>
      <c r="I325" s="14" t="s">
        <v>134</v>
      </c>
      <c r="J325" s="24" t="s">
        <v>56</v>
      </c>
    </row>
    <row r="326" spans="1:10" ht="30" x14ac:dyDescent="0.25">
      <c r="A326" s="12">
        <f t="shared" si="7"/>
        <v>322</v>
      </c>
      <c r="B326" s="14">
        <v>20</v>
      </c>
      <c r="C326" s="14">
        <v>27112842</v>
      </c>
      <c r="D326" s="14" t="s">
        <v>102</v>
      </c>
      <c r="E326" s="25" t="s">
        <v>334</v>
      </c>
      <c r="F326" s="14">
        <v>5</v>
      </c>
      <c r="G326" s="14" t="s">
        <v>129</v>
      </c>
      <c r="H326" s="37">
        <v>35408.333333333336</v>
      </c>
      <c r="I326" s="14" t="s">
        <v>134</v>
      </c>
      <c r="J326" s="24" t="s">
        <v>56</v>
      </c>
    </row>
    <row r="327" spans="1:10" ht="30" x14ac:dyDescent="0.25">
      <c r="A327" s="12">
        <f t="shared" si="7"/>
        <v>323</v>
      </c>
      <c r="B327" s="14">
        <v>20</v>
      </c>
      <c r="C327" s="14">
        <v>27112842</v>
      </c>
      <c r="D327" s="14" t="s">
        <v>102</v>
      </c>
      <c r="E327" s="25" t="s">
        <v>335</v>
      </c>
      <c r="F327" s="14">
        <v>5</v>
      </c>
      <c r="G327" s="14" t="s">
        <v>129</v>
      </c>
      <c r="H327" s="37">
        <v>39941.666666666664</v>
      </c>
      <c r="I327" s="14" t="s">
        <v>134</v>
      </c>
      <c r="J327" s="24" t="s">
        <v>56</v>
      </c>
    </row>
    <row r="328" spans="1:10" ht="30" x14ac:dyDescent="0.25">
      <c r="A328" s="12">
        <f t="shared" si="7"/>
        <v>324</v>
      </c>
      <c r="B328" s="14">
        <v>20</v>
      </c>
      <c r="C328" s="14">
        <v>27112842</v>
      </c>
      <c r="D328" s="14" t="s">
        <v>102</v>
      </c>
      <c r="E328" s="25" t="s">
        <v>336</v>
      </c>
      <c r="F328" s="14">
        <v>5</v>
      </c>
      <c r="G328" s="14" t="s">
        <v>129</v>
      </c>
      <c r="H328" s="37">
        <v>9440</v>
      </c>
      <c r="I328" s="14" t="s">
        <v>134</v>
      </c>
      <c r="J328" s="24" t="s">
        <v>56</v>
      </c>
    </row>
    <row r="329" spans="1:10" ht="30" x14ac:dyDescent="0.25">
      <c r="A329" s="12">
        <f t="shared" si="7"/>
        <v>325</v>
      </c>
      <c r="B329" s="14">
        <v>20</v>
      </c>
      <c r="C329" s="14">
        <v>27112842</v>
      </c>
      <c r="D329" s="14" t="s">
        <v>102</v>
      </c>
      <c r="E329" s="25" t="s">
        <v>337</v>
      </c>
      <c r="F329" s="14">
        <v>5</v>
      </c>
      <c r="G329" s="14" t="s">
        <v>129</v>
      </c>
      <c r="H329" s="37">
        <v>60250</v>
      </c>
      <c r="I329" s="14" t="s">
        <v>134</v>
      </c>
      <c r="J329" s="24" t="s">
        <v>56</v>
      </c>
    </row>
    <row r="330" spans="1:10" ht="30" x14ac:dyDescent="0.25">
      <c r="A330" s="12">
        <f t="shared" si="7"/>
        <v>326</v>
      </c>
      <c r="B330" s="14">
        <v>20</v>
      </c>
      <c r="C330" s="14">
        <v>27112845</v>
      </c>
      <c r="D330" s="14" t="s">
        <v>102</v>
      </c>
      <c r="E330" s="25" t="s">
        <v>338</v>
      </c>
      <c r="F330" s="14">
        <v>4</v>
      </c>
      <c r="G330" s="14" t="s">
        <v>129</v>
      </c>
      <c r="H330" s="37">
        <f>33593.3333333333*4</f>
        <v>134373.3333333332</v>
      </c>
      <c r="I330" s="14" t="s">
        <v>134</v>
      </c>
      <c r="J330" s="24" t="s">
        <v>56</v>
      </c>
    </row>
    <row r="331" spans="1:10" ht="75" x14ac:dyDescent="0.25">
      <c r="A331" s="12">
        <f t="shared" si="7"/>
        <v>327</v>
      </c>
      <c r="B331" s="14">
        <v>20</v>
      </c>
      <c r="C331" s="14" t="s">
        <v>457</v>
      </c>
      <c r="D331" s="14" t="s">
        <v>102</v>
      </c>
      <c r="E331" s="25" t="s">
        <v>444</v>
      </c>
      <c r="F331" s="14">
        <v>1</v>
      </c>
      <c r="G331" s="14" t="s">
        <v>129</v>
      </c>
      <c r="H331" s="37">
        <v>32966.666666666664</v>
      </c>
      <c r="I331" s="14" t="s">
        <v>134</v>
      </c>
      <c r="J331" s="24" t="s">
        <v>56</v>
      </c>
    </row>
    <row r="332" spans="1:10" ht="45" x14ac:dyDescent="0.25">
      <c r="A332" s="12">
        <f t="shared" si="7"/>
        <v>328</v>
      </c>
      <c r="B332" s="14">
        <v>20</v>
      </c>
      <c r="C332" s="14" t="s">
        <v>457</v>
      </c>
      <c r="D332" s="14" t="s">
        <v>102</v>
      </c>
      <c r="E332" s="25" t="s">
        <v>339</v>
      </c>
      <c r="F332" s="14">
        <v>5</v>
      </c>
      <c r="G332" s="14" t="s">
        <v>129</v>
      </c>
      <c r="H332" s="37">
        <v>16250</v>
      </c>
      <c r="I332" s="14" t="s">
        <v>134</v>
      </c>
      <c r="J332" s="24" t="s">
        <v>54</v>
      </c>
    </row>
    <row r="333" spans="1:10" ht="45" x14ac:dyDescent="0.25">
      <c r="A333" s="12">
        <f t="shared" si="7"/>
        <v>329</v>
      </c>
      <c r="B333" s="14">
        <v>20</v>
      </c>
      <c r="C333" s="14" t="s">
        <v>457</v>
      </c>
      <c r="D333" s="14" t="s">
        <v>102</v>
      </c>
      <c r="E333" s="25" t="s">
        <v>340</v>
      </c>
      <c r="F333" s="14">
        <v>5</v>
      </c>
      <c r="G333" s="14" t="s">
        <v>129</v>
      </c>
      <c r="H333" s="37">
        <v>26000</v>
      </c>
      <c r="I333" s="14" t="s">
        <v>134</v>
      </c>
      <c r="J333" s="24" t="s">
        <v>54</v>
      </c>
    </row>
    <row r="334" spans="1:10" ht="45" x14ac:dyDescent="0.25">
      <c r="A334" s="12">
        <f t="shared" si="7"/>
        <v>330</v>
      </c>
      <c r="B334" s="14">
        <v>20</v>
      </c>
      <c r="C334" s="14" t="s">
        <v>457</v>
      </c>
      <c r="D334" s="14" t="s">
        <v>102</v>
      </c>
      <c r="E334" s="25" t="s">
        <v>341</v>
      </c>
      <c r="F334" s="14">
        <v>5</v>
      </c>
      <c r="G334" s="14" t="s">
        <v>129</v>
      </c>
      <c r="H334" s="37">
        <v>25500</v>
      </c>
      <c r="I334" s="14" t="s">
        <v>134</v>
      </c>
      <c r="J334" s="24" t="s">
        <v>54</v>
      </c>
    </row>
    <row r="335" spans="1:10" ht="33" customHeight="1" x14ac:dyDescent="0.25">
      <c r="A335" s="12">
        <f t="shared" si="7"/>
        <v>331</v>
      </c>
      <c r="B335" s="14">
        <v>20</v>
      </c>
      <c r="C335" s="14" t="s">
        <v>457</v>
      </c>
      <c r="D335" s="14" t="s">
        <v>102</v>
      </c>
      <c r="E335" s="25" t="s">
        <v>342</v>
      </c>
      <c r="F335" s="14">
        <v>5</v>
      </c>
      <c r="G335" s="14" t="s">
        <v>129</v>
      </c>
      <c r="H335" s="37">
        <v>24000</v>
      </c>
      <c r="I335" s="14" t="s">
        <v>134</v>
      </c>
      <c r="J335" s="24" t="s">
        <v>54</v>
      </c>
    </row>
    <row r="336" spans="1:10" ht="45" x14ac:dyDescent="0.25">
      <c r="A336" s="12">
        <f t="shared" si="7"/>
        <v>332</v>
      </c>
      <c r="B336" s="14">
        <v>20</v>
      </c>
      <c r="C336" s="14" t="s">
        <v>457</v>
      </c>
      <c r="D336" s="14" t="s">
        <v>102</v>
      </c>
      <c r="E336" s="25" t="s">
        <v>343</v>
      </c>
      <c r="F336" s="14">
        <v>5</v>
      </c>
      <c r="G336" s="14" t="s">
        <v>129</v>
      </c>
      <c r="H336" s="37">
        <v>32250</v>
      </c>
      <c r="I336" s="14" t="s">
        <v>134</v>
      </c>
      <c r="J336" s="24" t="s">
        <v>54</v>
      </c>
    </row>
    <row r="337" spans="1:10" ht="45" x14ac:dyDescent="0.25">
      <c r="A337" s="12">
        <f t="shared" si="7"/>
        <v>333</v>
      </c>
      <c r="B337" s="14">
        <v>20</v>
      </c>
      <c r="C337" s="14" t="s">
        <v>457</v>
      </c>
      <c r="D337" s="14" t="s">
        <v>102</v>
      </c>
      <c r="E337" s="25" t="s">
        <v>344</v>
      </c>
      <c r="F337" s="14">
        <v>5</v>
      </c>
      <c r="G337" s="14" t="s">
        <v>129</v>
      </c>
      <c r="H337" s="37">
        <v>21000</v>
      </c>
      <c r="I337" s="14" t="s">
        <v>134</v>
      </c>
      <c r="J337" s="24" t="s">
        <v>54</v>
      </c>
    </row>
    <row r="338" spans="1:10" ht="45" x14ac:dyDescent="0.25">
      <c r="A338" s="12">
        <f t="shared" si="7"/>
        <v>334</v>
      </c>
      <c r="B338" s="14">
        <v>20</v>
      </c>
      <c r="C338" s="14" t="s">
        <v>457</v>
      </c>
      <c r="D338" s="14" t="s">
        <v>102</v>
      </c>
      <c r="E338" s="25" t="s">
        <v>345</v>
      </c>
      <c r="F338" s="14">
        <v>5</v>
      </c>
      <c r="G338" s="14" t="s">
        <v>129</v>
      </c>
      <c r="H338" s="37">
        <v>39333.333333333336</v>
      </c>
      <c r="I338" s="14" t="s">
        <v>134</v>
      </c>
      <c r="J338" s="24" t="s">
        <v>54</v>
      </c>
    </row>
    <row r="339" spans="1:10" ht="45" x14ac:dyDescent="0.25">
      <c r="A339" s="12">
        <f t="shared" si="7"/>
        <v>335</v>
      </c>
      <c r="B339" s="14">
        <v>20</v>
      </c>
      <c r="C339" s="14" t="s">
        <v>457</v>
      </c>
      <c r="D339" s="14" t="s">
        <v>102</v>
      </c>
      <c r="E339" s="25" t="s">
        <v>346</v>
      </c>
      <c r="F339" s="14">
        <v>5</v>
      </c>
      <c r="G339" s="14" t="s">
        <v>129</v>
      </c>
      <c r="H339" s="37">
        <v>36708.333333333299</v>
      </c>
      <c r="I339" s="14" t="s">
        <v>134</v>
      </c>
      <c r="J339" s="24" t="s">
        <v>56</v>
      </c>
    </row>
    <row r="340" spans="1:10" ht="45" x14ac:dyDescent="0.25">
      <c r="A340" s="12">
        <f t="shared" si="7"/>
        <v>336</v>
      </c>
      <c r="B340" s="14">
        <v>20</v>
      </c>
      <c r="C340" s="14">
        <v>27112106</v>
      </c>
      <c r="D340" s="14" t="s">
        <v>102</v>
      </c>
      <c r="E340" s="25" t="s">
        <v>347</v>
      </c>
      <c r="F340" s="14">
        <v>5</v>
      </c>
      <c r="G340" s="14" t="s">
        <v>129</v>
      </c>
      <c r="H340" s="37">
        <v>60000</v>
      </c>
      <c r="I340" s="14" t="s">
        <v>134</v>
      </c>
      <c r="J340" s="24" t="s">
        <v>56</v>
      </c>
    </row>
    <row r="341" spans="1:10" x14ac:dyDescent="0.25">
      <c r="A341" s="12">
        <f t="shared" si="7"/>
        <v>337</v>
      </c>
      <c r="B341" s="14">
        <v>20</v>
      </c>
      <c r="C341" s="14">
        <v>27111908</v>
      </c>
      <c r="D341" s="14" t="s">
        <v>348</v>
      </c>
      <c r="E341" s="25" t="s">
        <v>349</v>
      </c>
      <c r="F341" s="14">
        <v>2</v>
      </c>
      <c r="G341" s="14" t="s">
        <v>129</v>
      </c>
      <c r="H341" s="37">
        <v>20000</v>
      </c>
      <c r="I341" s="14" t="s">
        <v>134</v>
      </c>
      <c r="J341" s="24" t="s">
        <v>55</v>
      </c>
    </row>
    <row r="342" spans="1:10" ht="30" x14ac:dyDescent="0.25">
      <c r="A342" s="12">
        <f t="shared" si="7"/>
        <v>338</v>
      </c>
      <c r="B342" s="14">
        <v>20</v>
      </c>
      <c r="C342" s="14">
        <v>23271810</v>
      </c>
      <c r="D342" s="14" t="s">
        <v>348</v>
      </c>
      <c r="E342" s="25" t="s">
        <v>458</v>
      </c>
      <c r="F342" s="14">
        <v>3</v>
      </c>
      <c r="G342" s="14" t="s">
        <v>440</v>
      </c>
      <c r="H342" s="37">
        <v>30000</v>
      </c>
      <c r="I342" s="14" t="s">
        <v>134</v>
      </c>
      <c r="J342" s="24" t="s">
        <v>54</v>
      </c>
    </row>
    <row r="343" spans="1:10" x14ac:dyDescent="0.25">
      <c r="A343" s="12">
        <f t="shared" si="7"/>
        <v>339</v>
      </c>
      <c r="B343" s="14">
        <v>20</v>
      </c>
      <c r="C343" s="14">
        <v>27112814</v>
      </c>
      <c r="D343" s="14" t="s">
        <v>348</v>
      </c>
      <c r="E343" s="25" t="s">
        <v>350</v>
      </c>
      <c r="F343" s="14">
        <v>30</v>
      </c>
      <c r="G343" s="14" t="s">
        <v>129</v>
      </c>
      <c r="H343" s="37">
        <v>60000</v>
      </c>
      <c r="I343" s="14" t="s">
        <v>134</v>
      </c>
      <c r="J343" s="24" t="s">
        <v>54</v>
      </c>
    </row>
    <row r="344" spans="1:10" x14ac:dyDescent="0.25">
      <c r="A344" s="12">
        <f t="shared" si="7"/>
        <v>340</v>
      </c>
      <c r="B344" s="14">
        <v>20</v>
      </c>
      <c r="C344" s="14">
        <v>27111904</v>
      </c>
      <c r="D344" s="14" t="s">
        <v>348</v>
      </c>
      <c r="E344" s="25" t="s">
        <v>351</v>
      </c>
      <c r="F344" s="14">
        <v>2</v>
      </c>
      <c r="G344" s="14" t="s">
        <v>129</v>
      </c>
      <c r="H344" s="37">
        <v>50000</v>
      </c>
      <c r="I344" s="14" t="s">
        <v>134</v>
      </c>
      <c r="J344" s="24" t="s">
        <v>56</v>
      </c>
    </row>
    <row r="345" spans="1:10" x14ac:dyDescent="0.25">
      <c r="A345" s="12">
        <f t="shared" si="7"/>
        <v>341</v>
      </c>
      <c r="B345" s="14">
        <v>20</v>
      </c>
      <c r="C345" s="14">
        <v>27111904</v>
      </c>
      <c r="D345" s="14" t="s">
        <v>348</v>
      </c>
      <c r="E345" s="25" t="s">
        <v>352</v>
      </c>
      <c r="F345" s="14">
        <v>2</v>
      </c>
      <c r="G345" s="14" t="s">
        <v>129</v>
      </c>
      <c r="H345" s="37">
        <v>50000</v>
      </c>
      <c r="I345" s="14" t="s">
        <v>134</v>
      </c>
      <c r="J345" s="24" t="s">
        <v>56</v>
      </c>
    </row>
    <row r="346" spans="1:10" x14ac:dyDescent="0.25">
      <c r="A346" s="12">
        <f t="shared" si="7"/>
        <v>342</v>
      </c>
      <c r="B346" s="14">
        <v>20</v>
      </c>
      <c r="C346" s="14">
        <v>27111904</v>
      </c>
      <c r="D346" s="14" t="s">
        <v>348</v>
      </c>
      <c r="E346" s="25" t="s">
        <v>353</v>
      </c>
      <c r="F346" s="14">
        <v>2</v>
      </c>
      <c r="G346" s="14" t="s">
        <v>129</v>
      </c>
      <c r="H346" s="37">
        <v>50000</v>
      </c>
      <c r="I346" s="14" t="s">
        <v>134</v>
      </c>
      <c r="J346" s="24" t="s">
        <v>56</v>
      </c>
    </row>
    <row r="347" spans="1:10" x14ac:dyDescent="0.25">
      <c r="A347" s="12">
        <f t="shared" si="7"/>
        <v>343</v>
      </c>
      <c r="B347" s="14">
        <v>20</v>
      </c>
      <c r="C347" s="14">
        <v>27111904</v>
      </c>
      <c r="D347" s="14" t="s">
        <v>348</v>
      </c>
      <c r="E347" s="25" t="s">
        <v>354</v>
      </c>
      <c r="F347" s="14">
        <v>4</v>
      </c>
      <c r="G347" s="14" t="s">
        <v>129</v>
      </c>
      <c r="H347" s="37">
        <v>70000</v>
      </c>
      <c r="I347" s="14" t="s">
        <v>134</v>
      </c>
      <c r="J347" s="24" t="s">
        <v>54</v>
      </c>
    </row>
    <row r="348" spans="1:10" x14ac:dyDescent="0.25">
      <c r="A348" s="12">
        <f t="shared" si="7"/>
        <v>344</v>
      </c>
      <c r="B348" s="14">
        <v>20</v>
      </c>
      <c r="C348" s="14">
        <v>27112838</v>
      </c>
      <c r="D348" s="14" t="s">
        <v>348</v>
      </c>
      <c r="E348" s="25" t="s">
        <v>355</v>
      </c>
      <c r="F348" s="14">
        <v>50</v>
      </c>
      <c r="G348" s="14" t="s">
        <v>129</v>
      </c>
      <c r="H348" s="37">
        <v>100000</v>
      </c>
      <c r="I348" s="14" t="s">
        <v>134</v>
      </c>
      <c r="J348" s="24" t="s">
        <v>55</v>
      </c>
    </row>
    <row r="349" spans="1:10" x14ac:dyDescent="0.25">
      <c r="A349" s="12">
        <f t="shared" si="7"/>
        <v>345</v>
      </c>
      <c r="B349" s="14">
        <v>20</v>
      </c>
      <c r="C349" s="14" t="s">
        <v>459</v>
      </c>
      <c r="D349" s="14" t="s">
        <v>348</v>
      </c>
      <c r="E349" s="25" t="s">
        <v>356</v>
      </c>
      <c r="F349" s="14">
        <v>10</v>
      </c>
      <c r="G349" s="14" t="s">
        <v>129</v>
      </c>
      <c r="H349" s="37">
        <v>50000</v>
      </c>
      <c r="I349" s="14" t="s">
        <v>134</v>
      </c>
      <c r="J349" s="24" t="s">
        <v>55</v>
      </c>
    </row>
    <row r="350" spans="1:10" x14ac:dyDescent="0.25">
      <c r="A350" s="12">
        <f t="shared" si="7"/>
        <v>346</v>
      </c>
      <c r="B350" s="14">
        <v>20</v>
      </c>
      <c r="C350" s="28">
        <v>27113003</v>
      </c>
      <c r="D350" s="14" t="s">
        <v>102</v>
      </c>
      <c r="E350" s="25" t="s">
        <v>357</v>
      </c>
      <c r="F350" s="14">
        <v>1</v>
      </c>
      <c r="G350" s="14" t="s">
        <v>129</v>
      </c>
      <c r="H350" s="36">
        <v>1500</v>
      </c>
      <c r="I350" s="14" t="s">
        <v>134</v>
      </c>
      <c r="J350" s="24" t="s">
        <v>54</v>
      </c>
    </row>
    <row r="351" spans="1:10" x14ac:dyDescent="0.25">
      <c r="A351" s="12">
        <f t="shared" si="7"/>
        <v>347</v>
      </c>
      <c r="B351" s="14">
        <v>20</v>
      </c>
      <c r="C351" s="28">
        <v>27113003</v>
      </c>
      <c r="D351" s="14" t="s">
        <v>102</v>
      </c>
      <c r="E351" s="25" t="s">
        <v>358</v>
      </c>
      <c r="F351" s="14">
        <v>1</v>
      </c>
      <c r="G351" s="14" t="s">
        <v>129</v>
      </c>
      <c r="H351" s="36">
        <v>1500</v>
      </c>
      <c r="I351" s="24" t="s">
        <v>134</v>
      </c>
      <c r="J351" s="24" t="s">
        <v>54</v>
      </c>
    </row>
    <row r="352" spans="1:10" ht="30" x14ac:dyDescent="0.25">
      <c r="A352" s="12">
        <f t="shared" si="7"/>
        <v>348</v>
      </c>
      <c r="B352" s="14">
        <v>20</v>
      </c>
      <c r="C352" s="28">
        <v>27112742</v>
      </c>
      <c r="D352" s="14" t="s">
        <v>102</v>
      </c>
      <c r="E352" s="25" t="s">
        <v>359</v>
      </c>
      <c r="F352" s="14">
        <v>20</v>
      </c>
      <c r="G352" s="14" t="s">
        <v>129</v>
      </c>
      <c r="H352" s="36">
        <v>516620</v>
      </c>
      <c r="I352" s="24" t="s">
        <v>134</v>
      </c>
      <c r="J352" s="24" t="s">
        <v>56</v>
      </c>
    </row>
    <row r="353" spans="1:10" x14ac:dyDescent="0.25">
      <c r="A353" s="12">
        <f t="shared" si="7"/>
        <v>349</v>
      </c>
      <c r="B353" s="14">
        <v>20</v>
      </c>
      <c r="C353" s="28">
        <v>27112742</v>
      </c>
      <c r="D353" s="14" t="s">
        <v>102</v>
      </c>
      <c r="E353" s="66" t="s">
        <v>360</v>
      </c>
      <c r="F353" s="14">
        <v>30</v>
      </c>
      <c r="G353" s="14" t="s">
        <v>129</v>
      </c>
      <c r="H353" s="36">
        <v>44400</v>
      </c>
      <c r="I353" s="24" t="s">
        <v>134</v>
      </c>
      <c r="J353" s="24" t="s">
        <v>56</v>
      </c>
    </row>
    <row r="354" spans="1:10" x14ac:dyDescent="0.25">
      <c r="A354" s="12">
        <f t="shared" si="7"/>
        <v>350</v>
      </c>
      <c r="B354" s="14">
        <v>20</v>
      </c>
      <c r="C354" s="28">
        <v>23131514</v>
      </c>
      <c r="D354" s="14" t="s">
        <v>102</v>
      </c>
      <c r="E354" s="66" t="s">
        <v>361</v>
      </c>
      <c r="F354" s="14">
        <v>20</v>
      </c>
      <c r="G354" s="14" t="s">
        <v>129</v>
      </c>
      <c r="H354" s="36">
        <v>15000</v>
      </c>
      <c r="I354" s="24" t="s">
        <v>134</v>
      </c>
      <c r="J354" s="24" t="s">
        <v>56</v>
      </c>
    </row>
    <row r="355" spans="1:10" ht="30" x14ac:dyDescent="0.25">
      <c r="A355" s="12">
        <f t="shared" si="7"/>
        <v>351</v>
      </c>
      <c r="B355" s="14">
        <v>20</v>
      </c>
      <c r="C355" s="28">
        <v>23131514</v>
      </c>
      <c r="D355" s="14" t="s">
        <v>102</v>
      </c>
      <c r="E355" s="25" t="s">
        <v>362</v>
      </c>
      <c r="F355" s="14">
        <v>20</v>
      </c>
      <c r="G355" s="14" t="s">
        <v>129</v>
      </c>
      <c r="H355" s="36">
        <v>24000</v>
      </c>
      <c r="I355" s="24" t="s">
        <v>134</v>
      </c>
      <c r="J355" s="24" t="s">
        <v>56</v>
      </c>
    </row>
    <row r="356" spans="1:10" x14ac:dyDescent="0.25">
      <c r="A356" s="12">
        <f t="shared" si="7"/>
        <v>352</v>
      </c>
      <c r="B356" s="14">
        <v>20</v>
      </c>
      <c r="C356" s="28">
        <v>23131514</v>
      </c>
      <c r="D356" s="14" t="s">
        <v>102</v>
      </c>
      <c r="E356" s="66" t="s">
        <v>363</v>
      </c>
      <c r="F356" s="14">
        <v>20</v>
      </c>
      <c r="G356" s="14" t="s">
        <v>129</v>
      </c>
      <c r="H356" s="36">
        <v>29000</v>
      </c>
      <c r="I356" s="24" t="s">
        <v>134</v>
      </c>
      <c r="J356" s="24" t="s">
        <v>56</v>
      </c>
    </row>
    <row r="357" spans="1:10" x14ac:dyDescent="0.25">
      <c r="A357" s="12">
        <f t="shared" si="7"/>
        <v>353</v>
      </c>
      <c r="B357" s="14">
        <v>20</v>
      </c>
      <c r="C357" s="28">
        <v>41114201</v>
      </c>
      <c r="D357" s="14" t="s">
        <v>102</v>
      </c>
      <c r="E357" s="66" t="s">
        <v>364</v>
      </c>
      <c r="F357" s="14">
        <v>8</v>
      </c>
      <c r="G357" s="14" t="s">
        <v>129</v>
      </c>
      <c r="H357" s="36">
        <v>20000</v>
      </c>
      <c r="I357" s="24" t="s">
        <v>134</v>
      </c>
      <c r="J357" s="24" t="s">
        <v>54</v>
      </c>
    </row>
    <row r="358" spans="1:10" x14ac:dyDescent="0.25">
      <c r="A358" s="12">
        <f t="shared" si="7"/>
        <v>354</v>
      </c>
      <c r="B358" s="14">
        <v>20</v>
      </c>
      <c r="C358" s="28">
        <v>41114201</v>
      </c>
      <c r="D358" s="14" t="s">
        <v>102</v>
      </c>
      <c r="E358" s="66" t="s">
        <v>365</v>
      </c>
      <c r="F358" s="14">
        <v>8</v>
      </c>
      <c r="G358" s="14" t="s">
        <v>129</v>
      </c>
      <c r="H358" s="36">
        <v>30400</v>
      </c>
      <c r="I358" s="24" t="s">
        <v>134</v>
      </c>
      <c r="J358" s="24" t="s">
        <v>54</v>
      </c>
    </row>
    <row r="359" spans="1:10" ht="30" x14ac:dyDescent="0.25">
      <c r="A359" s="12">
        <f t="shared" si="7"/>
        <v>355</v>
      </c>
      <c r="B359" s="14">
        <v>20</v>
      </c>
      <c r="C359" s="28">
        <v>27112838</v>
      </c>
      <c r="D359" s="14" t="s">
        <v>102</v>
      </c>
      <c r="E359" s="25" t="s">
        <v>467</v>
      </c>
      <c r="F359" s="14">
        <v>10</v>
      </c>
      <c r="G359" s="14" t="s">
        <v>129</v>
      </c>
      <c r="H359" s="36">
        <v>8940</v>
      </c>
      <c r="I359" s="24" t="s">
        <v>134</v>
      </c>
      <c r="J359" s="24" t="s">
        <v>56</v>
      </c>
    </row>
    <row r="360" spans="1:10" ht="30" x14ac:dyDescent="0.25">
      <c r="A360" s="12">
        <f t="shared" si="7"/>
        <v>356</v>
      </c>
      <c r="B360" s="14">
        <v>20</v>
      </c>
      <c r="C360" s="28">
        <v>27112838</v>
      </c>
      <c r="D360" s="14" t="s">
        <v>102</v>
      </c>
      <c r="E360" s="25" t="s">
        <v>466</v>
      </c>
      <c r="F360" s="14">
        <v>15</v>
      </c>
      <c r="G360" s="14" t="s">
        <v>129</v>
      </c>
      <c r="H360" s="36">
        <f>2750*15</f>
        <v>41250</v>
      </c>
      <c r="I360" s="24" t="s">
        <v>134</v>
      </c>
      <c r="J360" s="24" t="s">
        <v>56</v>
      </c>
    </row>
    <row r="361" spans="1:10" ht="30" x14ac:dyDescent="0.25">
      <c r="A361" s="12">
        <f t="shared" si="7"/>
        <v>357</v>
      </c>
      <c r="B361" s="14">
        <v>20</v>
      </c>
      <c r="C361" s="28">
        <v>27112838</v>
      </c>
      <c r="D361" s="14" t="s">
        <v>102</v>
      </c>
      <c r="E361" s="25" t="s">
        <v>465</v>
      </c>
      <c r="F361" s="14">
        <v>15</v>
      </c>
      <c r="G361" s="14" t="s">
        <v>129</v>
      </c>
      <c r="H361" s="36">
        <f>4385*15</f>
        <v>65775</v>
      </c>
      <c r="I361" s="24" t="s">
        <v>134</v>
      </c>
      <c r="J361" s="24" t="s">
        <v>56</v>
      </c>
    </row>
    <row r="362" spans="1:10" ht="30" x14ac:dyDescent="0.25">
      <c r="A362" s="12">
        <f t="shared" si="7"/>
        <v>358</v>
      </c>
      <c r="B362" s="14">
        <v>20</v>
      </c>
      <c r="C362" s="28">
        <v>27112838</v>
      </c>
      <c r="D362" s="14" t="s">
        <v>102</v>
      </c>
      <c r="E362" s="25" t="s">
        <v>464</v>
      </c>
      <c r="F362" s="14">
        <v>15</v>
      </c>
      <c r="G362" s="14" t="s">
        <v>129</v>
      </c>
      <c r="H362" s="36">
        <f>429*15</f>
        <v>6435</v>
      </c>
      <c r="I362" s="24" t="s">
        <v>134</v>
      </c>
      <c r="J362" s="24" t="s">
        <v>56</v>
      </c>
    </row>
    <row r="363" spans="1:10" ht="30" x14ac:dyDescent="0.25">
      <c r="A363" s="12">
        <f t="shared" ref="A363:A404" si="8">+A362+1</f>
        <v>359</v>
      </c>
      <c r="B363" s="14">
        <v>20</v>
      </c>
      <c r="C363" s="28">
        <v>27112838</v>
      </c>
      <c r="D363" s="14" t="s">
        <v>102</v>
      </c>
      <c r="E363" s="25" t="s">
        <v>463</v>
      </c>
      <c r="F363" s="14">
        <v>15</v>
      </c>
      <c r="G363" s="14" t="s">
        <v>129</v>
      </c>
      <c r="H363" s="36">
        <f>393*15</f>
        <v>5895</v>
      </c>
      <c r="I363" s="24" t="s">
        <v>134</v>
      </c>
      <c r="J363" s="24" t="s">
        <v>56</v>
      </c>
    </row>
    <row r="364" spans="1:10" ht="30" x14ac:dyDescent="0.25">
      <c r="A364" s="12">
        <f t="shared" si="8"/>
        <v>360</v>
      </c>
      <c r="B364" s="14">
        <v>20</v>
      </c>
      <c r="C364" s="28">
        <v>27112838</v>
      </c>
      <c r="D364" s="14" t="s">
        <v>102</v>
      </c>
      <c r="E364" s="25" t="s">
        <v>462</v>
      </c>
      <c r="F364" s="14">
        <v>15</v>
      </c>
      <c r="G364" s="14" t="s">
        <v>129</v>
      </c>
      <c r="H364" s="36">
        <f>790*15</f>
        <v>11850</v>
      </c>
      <c r="I364" s="24" t="s">
        <v>134</v>
      </c>
      <c r="J364" s="24" t="s">
        <v>56</v>
      </c>
    </row>
    <row r="365" spans="1:10" ht="30" x14ac:dyDescent="0.25">
      <c r="A365" s="12">
        <f t="shared" si="8"/>
        <v>361</v>
      </c>
      <c r="B365" s="14">
        <v>20</v>
      </c>
      <c r="C365" s="28">
        <v>31161508</v>
      </c>
      <c r="D365" s="14" t="s">
        <v>102</v>
      </c>
      <c r="E365" s="25" t="s">
        <v>461</v>
      </c>
      <c r="F365" s="14">
        <v>12</v>
      </c>
      <c r="G365" s="14" t="s">
        <v>129</v>
      </c>
      <c r="H365" s="36">
        <f>578*12</f>
        <v>6936</v>
      </c>
      <c r="I365" s="24" t="s">
        <v>134</v>
      </c>
      <c r="J365" s="24" t="s">
        <v>56</v>
      </c>
    </row>
    <row r="366" spans="1:10" x14ac:dyDescent="0.25">
      <c r="A366" s="12">
        <f t="shared" si="8"/>
        <v>362</v>
      </c>
      <c r="B366" s="14">
        <v>20</v>
      </c>
      <c r="C366" s="28">
        <v>20111705</v>
      </c>
      <c r="D366" s="14" t="s">
        <v>102</v>
      </c>
      <c r="E366" s="66" t="s">
        <v>366</v>
      </c>
      <c r="F366" s="14">
        <v>40</v>
      </c>
      <c r="G366" s="14" t="s">
        <v>129</v>
      </c>
      <c r="H366" s="36">
        <v>114000</v>
      </c>
      <c r="I366" s="24" t="s">
        <v>134</v>
      </c>
      <c r="J366" s="24" t="s">
        <v>54</v>
      </c>
    </row>
    <row r="367" spans="1:10" x14ac:dyDescent="0.25">
      <c r="A367" s="12">
        <f t="shared" si="8"/>
        <v>363</v>
      </c>
      <c r="B367" s="14">
        <v>20</v>
      </c>
      <c r="C367" s="28">
        <v>27111948</v>
      </c>
      <c r="D367" s="14" t="s">
        <v>102</v>
      </c>
      <c r="E367" s="66" t="s">
        <v>367</v>
      </c>
      <c r="F367" s="14">
        <v>2</v>
      </c>
      <c r="G367" s="14" t="s">
        <v>129</v>
      </c>
      <c r="H367" s="36">
        <v>8900</v>
      </c>
      <c r="I367" s="24" t="s">
        <v>134</v>
      </c>
      <c r="J367" s="24" t="s">
        <v>54</v>
      </c>
    </row>
    <row r="368" spans="1:10" x14ac:dyDescent="0.25">
      <c r="A368" s="12">
        <f t="shared" si="8"/>
        <v>364</v>
      </c>
      <c r="B368" s="14">
        <v>20</v>
      </c>
      <c r="C368" s="28">
        <v>27111950</v>
      </c>
      <c r="D368" s="14" t="s">
        <v>102</v>
      </c>
      <c r="E368" s="66" t="s">
        <v>368</v>
      </c>
      <c r="F368" s="14">
        <v>2</v>
      </c>
      <c r="G368" s="14" t="s">
        <v>129</v>
      </c>
      <c r="H368" s="36">
        <v>16884</v>
      </c>
      <c r="I368" s="24" t="s">
        <v>134</v>
      </c>
      <c r="J368" s="24" t="s">
        <v>54</v>
      </c>
    </row>
    <row r="369" spans="1:10" x14ac:dyDescent="0.25">
      <c r="A369" s="12">
        <f t="shared" si="8"/>
        <v>365</v>
      </c>
      <c r="B369" s="14">
        <v>20</v>
      </c>
      <c r="C369" s="28">
        <v>27112802</v>
      </c>
      <c r="D369" s="14" t="s">
        <v>102</v>
      </c>
      <c r="E369" s="66" t="s">
        <v>369</v>
      </c>
      <c r="F369" s="14">
        <v>40</v>
      </c>
      <c r="G369" s="14" t="s">
        <v>129</v>
      </c>
      <c r="H369" s="36">
        <v>14000</v>
      </c>
      <c r="I369" s="24" t="s">
        <v>134</v>
      </c>
      <c r="J369" s="24" t="s">
        <v>54</v>
      </c>
    </row>
    <row r="370" spans="1:10" x14ac:dyDescent="0.25">
      <c r="A370" s="12">
        <f t="shared" si="8"/>
        <v>366</v>
      </c>
      <c r="B370" s="14">
        <v>20</v>
      </c>
      <c r="C370" s="28">
        <v>27111601</v>
      </c>
      <c r="D370" s="14" t="s">
        <v>102</v>
      </c>
      <c r="E370" s="66" t="s">
        <v>370</v>
      </c>
      <c r="F370" s="14">
        <v>2</v>
      </c>
      <c r="G370" s="14" t="s">
        <v>129</v>
      </c>
      <c r="H370" s="36">
        <v>14600</v>
      </c>
      <c r="I370" s="24" t="s">
        <v>134</v>
      </c>
      <c r="J370" s="24" t="s">
        <v>56</v>
      </c>
    </row>
    <row r="371" spans="1:10" x14ac:dyDescent="0.25">
      <c r="A371" s="12">
        <f t="shared" si="8"/>
        <v>367</v>
      </c>
      <c r="B371" s="14">
        <v>20</v>
      </c>
      <c r="C371" s="28">
        <v>27111909</v>
      </c>
      <c r="D371" s="14" t="s">
        <v>102</v>
      </c>
      <c r="E371" s="66" t="s">
        <v>371</v>
      </c>
      <c r="F371" s="14">
        <v>8</v>
      </c>
      <c r="G371" s="14" t="s">
        <v>129</v>
      </c>
      <c r="H371" s="36">
        <v>8960</v>
      </c>
      <c r="I371" s="24" t="s">
        <v>134</v>
      </c>
      <c r="J371" s="24" t="s">
        <v>54</v>
      </c>
    </row>
    <row r="372" spans="1:10" x14ac:dyDescent="0.25">
      <c r="A372" s="12">
        <f t="shared" si="8"/>
        <v>368</v>
      </c>
      <c r="B372" s="14">
        <v>20</v>
      </c>
      <c r="C372" s="28">
        <v>27111909</v>
      </c>
      <c r="D372" s="14" t="s">
        <v>102</v>
      </c>
      <c r="E372" s="66" t="s">
        <v>372</v>
      </c>
      <c r="F372" s="14">
        <v>8</v>
      </c>
      <c r="G372" s="14" t="s">
        <v>129</v>
      </c>
      <c r="H372" s="36">
        <v>4304</v>
      </c>
      <c r="I372" s="24" t="s">
        <v>134</v>
      </c>
      <c r="J372" s="24" t="s">
        <v>54</v>
      </c>
    </row>
    <row r="373" spans="1:10" x14ac:dyDescent="0.25">
      <c r="A373" s="12">
        <f t="shared" si="8"/>
        <v>369</v>
      </c>
      <c r="B373" s="14">
        <v>20</v>
      </c>
      <c r="C373" s="28">
        <v>27111909</v>
      </c>
      <c r="D373" s="14" t="s">
        <v>102</v>
      </c>
      <c r="E373" s="66" t="s">
        <v>373</v>
      </c>
      <c r="F373" s="14">
        <v>8</v>
      </c>
      <c r="G373" s="14" t="s">
        <v>129</v>
      </c>
      <c r="H373" s="36">
        <v>9744</v>
      </c>
      <c r="I373" s="24" t="s">
        <v>134</v>
      </c>
      <c r="J373" s="24" t="s">
        <v>54</v>
      </c>
    </row>
    <row r="374" spans="1:10" x14ac:dyDescent="0.25">
      <c r="A374" s="12">
        <f t="shared" si="8"/>
        <v>370</v>
      </c>
      <c r="B374" s="14">
        <v>20</v>
      </c>
      <c r="C374" s="28">
        <v>60121404</v>
      </c>
      <c r="D374" s="14" t="s">
        <v>102</v>
      </c>
      <c r="E374" s="66" t="s">
        <v>374</v>
      </c>
      <c r="F374" s="14">
        <v>8</v>
      </c>
      <c r="G374" s="14" t="s">
        <v>129</v>
      </c>
      <c r="H374" s="36">
        <v>57600</v>
      </c>
      <c r="I374" s="24" t="s">
        <v>134</v>
      </c>
      <c r="J374" s="24" t="s">
        <v>55</v>
      </c>
    </row>
    <row r="375" spans="1:10" x14ac:dyDescent="0.25">
      <c r="A375" s="12">
        <f t="shared" si="8"/>
        <v>371</v>
      </c>
      <c r="B375" s="14">
        <v>20</v>
      </c>
      <c r="C375" s="28">
        <v>27111516</v>
      </c>
      <c r="D375" s="14" t="s">
        <v>102</v>
      </c>
      <c r="E375" s="66" t="s">
        <v>375</v>
      </c>
      <c r="F375" s="14">
        <v>1</v>
      </c>
      <c r="G375" s="14" t="s">
        <v>129</v>
      </c>
      <c r="H375" s="36">
        <v>5800</v>
      </c>
      <c r="I375" s="24" t="s">
        <v>134</v>
      </c>
      <c r="J375" s="24" t="s">
        <v>55</v>
      </c>
    </row>
    <row r="376" spans="1:10" x14ac:dyDescent="0.25">
      <c r="A376" s="12">
        <f t="shared" si="8"/>
        <v>372</v>
      </c>
      <c r="B376" s="14">
        <v>20</v>
      </c>
      <c r="C376" s="28">
        <v>27111908</v>
      </c>
      <c r="D376" s="14" t="s">
        <v>102</v>
      </c>
      <c r="E376" s="66" t="s">
        <v>376</v>
      </c>
      <c r="F376" s="14">
        <v>3</v>
      </c>
      <c r="G376" s="14" t="s">
        <v>129</v>
      </c>
      <c r="H376" s="36">
        <v>3600</v>
      </c>
      <c r="I376" s="24" t="s">
        <v>134</v>
      </c>
      <c r="J376" s="24" t="s">
        <v>55</v>
      </c>
    </row>
    <row r="377" spans="1:10" x14ac:dyDescent="0.25">
      <c r="A377" s="12">
        <f t="shared" si="8"/>
        <v>373</v>
      </c>
      <c r="B377" s="14">
        <v>20</v>
      </c>
      <c r="C377" s="28">
        <v>27112845</v>
      </c>
      <c r="D377" s="14" t="s">
        <v>102</v>
      </c>
      <c r="E377" s="66" t="s">
        <v>377</v>
      </c>
      <c r="F377" s="14">
        <v>1</v>
      </c>
      <c r="G377" s="14" t="s">
        <v>129</v>
      </c>
      <c r="H377" s="36">
        <v>46500</v>
      </c>
      <c r="I377" s="24" t="s">
        <v>134</v>
      </c>
      <c r="J377" s="24" t="s">
        <v>56</v>
      </c>
    </row>
    <row r="378" spans="1:10" x14ac:dyDescent="0.25">
      <c r="A378" s="12">
        <f t="shared" si="8"/>
        <v>374</v>
      </c>
      <c r="B378" s="14">
        <v>20</v>
      </c>
      <c r="C378" s="28">
        <v>27112845</v>
      </c>
      <c r="D378" s="14" t="s">
        <v>102</v>
      </c>
      <c r="E378" s="66" t="s">
        <v>378</v>
      </c>
      <c r="F378" s="14">
        <v>1</v>
      </c>
      <c r="G378" s="14" t="s">
        <v>129</v>
      </c>
      <c r="H378" s="36">
        <v>52000</v>
      </c>
      <c r="I378" s="24" t="s">
        <v>134</v>
      </c>
      <c r="J378" s="24" t="s">
        <v>56</v>
      </c>
    </row>
    <row r="379" spans="1:10" x14ac:dyDescent="0.25">
      <c r="A379" s="12">
        <f t="shared" si="8"/>
        <v>375</v>
      </c>
      <c r="B379" s="14">
        <v>20</v>
      </c>
      <c r="C379" s="28">
        <v>27112202</v>
      </c>
      <c r="D379" s="14" t="s">
        <v>102</v>
      </c>
      <c r="E379" s="66" t="s">
        <v>379</v>
      </c>
      <c r="F379" s="14">
        <v>1</v>
      </c>
      <c r="G379" s="14" t="s">
        <v>129</v>
      </c>
      <c r="H379" s="36">
        <v>11800</v>
      </c>
      <c r="I379" s="24" t="s">
        <v>134</v>
      </c>
      <c r="J379" s="24" t="s">
        <v>56</v>
      </c>
    </row>
    <row r="380" spans="1:10" x14ac:dyDescent="0.25">
      <c r="A380" s="12">
        <f t="shared" si="8"/>
        <v>376</v>
      </c>
      <c r="B380" s="14">
        <v>20</v>
      </c>
      <c r="C380" s="28">
        <v>27111802</v>
      </c>
      <c r="D380" s="14" t="s">
        <v>102</v>
      </c>
      <c r="E380" s="66" t="s">
        <v>380</v>
      </c>
      <c r="F380" s="14">
        <v>2</v>
      </c>
      <c r="G380" s="14" t="s">
        <v>129</v>
      </c>
      <c r="H380" s="36">
        <v>11990</v>
      </c>
      <c r="I380" s="24" t="s">
        <v>134</v>
      </c>
      <c r="J380" s="24" t="s">
        <v>55</v>
      </c>
    </row>
    <row r="381" spans="1:10" ht="30" x14ac:dyDescent="0.25">
      <c r="A381" s="12">
        <f t="shared" si="8"/>
        <v>377</v>
      </c>
      <c r="B381" s="14">
        <v>20</v>
      </c>
      <c r="C381" s="28">
        <v>27113003</v>
      </c>
      <c r="D381" s="14" t="s">
        <v>102</v>
      </c>
      <c r="E381" s="25" t="s">
        <v>381</v>
      </c>
      <c r="F381" s="14">
        <v>12</v>
      </c>
      <c r="G381" s="14" t="s">
        <v>129</v>
      </c>
      <c r="H381" s="36">
        <v>6600</v>
      </c>
      <c r="I381" s="24" t="s">
        <v>134</v>
      </c>
      <c r="J381" s="24" t="s">
        <v>55</v>
      </c>
    </row>
    <row r="382" spans="1:10" ht="30" x14ac:dyDescent="0.25">
      <c r="A382" s="12">
        <f t="shared" si="8"/>
        <v>378</v>
      </c>
      <c r="B382" s="14">
        <v>20</v>
      </c>
      <c r="C382" s="28">
        <v>27113003</v>
      </c>
      <c r="D382" s="14" t="s">
        <v>102</v>
      </c>
      <c r="E382" s="25" t="s">
        <v>382</v>
      </c>
      <c r="F382" s="14">
        <v>12</v>
      </c>
      <c r="G382" s="14" t="s">
        <v>129</v>
      </c>
      <c r="H382" s="36">
        <v>10200</v>
      </c>
      <c r="I382" s="24" t="s">
        <v>134</v>
      </c>
      <c r="J382" s="24" t="s">
        <v>55</v>
      </c>
    </row>
    <row r="383" spans="1:10" ht="30" x14ac:dyDescent="0.25">
      <c r="A383" s="12">
        <f t="shared" si="8"/>
        <v>379</v>
      </c>
      <c r="B383" s="14">
        <v>20</v>
      </c>
      <c r="C383" s="28">
        <v>27113003</v>
      </c>
      <c r="D383" s="14" t="s">
        <v>102</v>
      </c>
      <c r="E383" s="25" t="s">
        <v>383</v>
      </c>
      <c r="F383" s="14">
        <v>12</v>
      </c>
      <c r="G383" s="14" t="s">
        <v>129</v>
      </c>
      <c r="H383" s="36">
        <v>12600</v>
      </c>
      <c r="I383" s="24" t="s">
        <v>134</v>
      </c>
      <c r="J383" s="24" t="s">
        <v>55</v>
      </c>
    </row>
    <row r="384" spans="1:10" x14ac:dyDescent="0.25">
      <c r="A384" s="12">
        <f t="shared" si="8"/>
        <v>380</v>
      </c>
      <c r="B384" s="14">
        <v>20</v>
      </c>
      <c r="C384" s="28">
        <v>27112208</v>
      </c>
      <c r="D384" s="14" t="s">
        <v>102</v>
      </c>
      <c r="E384" s="66" t="s">
        <v>384</v>
      </c>
      <c r="F384" s="14">
        <v>3</v>
      </c>
      <c r="G384" s="14" t="s">
        <v>129</v>
      </c>
      <c r="H384" s="36">
        <v>27000</v>
      </c>
      <c r="I384" s="24" t="s">
        <v>134</v>
      </c>
      <c r="J384" s="24" t="s">
        <v>56</v>
      </c>
    </row>
    <row r="385" spans="1:10" x14ac:dyDescent="0.25">
      <c r="A385" s="12">
        <f t="shared" si="8"/>
        <v>381</v>
      </c>
      <c r="B385" s="14">
        <v>20</v>
      </c>
      <c r="C385" s="28">
        <v>20121725</v>
      </c>
      <c r="D385" s="24" t="s">
        <v>111</v>
      </c>
      <c r="E385" s="25" t="s">
        <v>385</v>
      </c>
      <c r="F385" s="14">
        <v>1</v>
      </c>
      <c r="G385" s="14" t="s">
        <v>129</v>
      </c>
      <c r="H385" s="36">
        <v>6500</v>
      </c>
      <c r="I385" s="24" t="s">
        <v>134</v>
      </c>
      <c r="J385" s="24" t="s">
        <v>54</v>
      </c>
    </row>
    <row r="386" spans="1:10" x14ac:dyDescent="0.25">
      <c r="A386" s="12">
        <f t="shared" si="8"/>
        <v>382</v>
      </c>
      <c r="B386" s="14">
        <v>20</v>
      </c>
      <c r="C386" s="28">
        <v>20121725</v>
      </c>
      <c r="D386" s="42" t="s">
        <v>111</v>
      </c>
      <c r="E386" s="25" t="s">
        <v>386</v>
      </c>
      <c r="F386" s="14">
        <v>1</v>
      </c>
      <c r="G386" s="14" t="s">
        <v>129</v>
      </c>
      <c r="H386" s="36">
        <v>4000</v>
      </c>
      <c r="I386" s="24" t="s">
        <v>134</v>
      </c>
      <c r="J386" s="24" t="s">
        <v>54</v>
      </c>
    </row>
    <row r="387" spans="1:10" x14ac:dyDescent="0.25">
      <c r="A387" s="12">
        <f t="shared" si="8"/>
        <v>383</v>
      </c>
      <c r="B387" s="14"/>
      <c r="C387" s="27">
        <v>42141501</v>
      </c>
      <c r="D387" s="33" t="s">
        <v>387</v>
      </c>
      <c r="E387" s="31" t="s">
        <v>388</v>
      </c>
      <c r="F387" s="14">
        <v>60</v>
      </c>
      <c r="G387" s="14" t="s">
        <v>129</v>
      </c>
      <c r="H387" s="38">
        <v>3951.33</v>
      </c>
      <c r="I387" s="24" t="s">
        <v>17</v>
      </c>
      <c r="J387" s="24" t="s">
        <v>54</v>
      </c>
    </row>
    <row r="388" spans="1:10" x14ac:dyDescent="0.25">
      <c r="A388" s="12">
        <f t="shared" si="8"/>
        <v>384</v>
      </c>
      <c r="B388" s="14">
        <v>20</v>
      </c>
      <c r="C388" s="32">
        <v>41122407</v>
      </c>
      <c r="D388" s="33" t="s">
        <v>387</v>
      </c>
      <c r="E388" s="66" t="s">
        <v>389</v>
      </c>
      <c r="F388" s="14">
        <v>20</v>
      </c>
      <c r="G388" s="14" t="s">
        <v>129</v>
      </c>
      <c r="H388" s="38" t="s">
        <v>390</v>
      </c>
      <c r="I388" s="24" t="s">
        <v>17</v>
      </c>
      <c r="J388" s="24" t="s">
        <v>54</v>
      </c>
    </row>
    <row r="389" spans="1:10" x14ac:dyDescent="0.25">
      <c r="A389" s="12">
        <f t="shared" si="8"/>
        <v>385</v>
      </c>
      <c r="B389" s="14">
        <v>20</v>
      </c>
      <c r="C389" s="27">
        <v>42142521</v>
      </c>
      <c r="D389" s="33" t="s">
        <v>387</v>
      </c>
      <c r="E389" s="66" t="s">
        <v>391</v>
      </c>
      <c r="F389" s="14">
        <v>15</v>
      </c>
      <c r="G389" s="14" t="s">
        <v>129</v>
      </c>
      <c r="H389" s="38" t="s">
        <v>392</v>
      </c>
      <c r="I389" s="24" t="s">
        <v>17</v>
      </c>
      <c r="J389" s="24" t="s">
        <v>54</v>
      </c>
    </row>
    <row r="390" spans="1:10" x14ac:dyDescent="0.25">
      <c r="A390" s="12">
        <f t="shared" si="8"/>
        <v>386</v>
      </c>
      <c r="B390" s="14">
        <v>20</v>
      </c>
      <c r="C390" s="27">
        <v>42142521</v>
      </c>
      <c r="D390" s="33" t="s">
        <v>387</v>
      </c>
      <c r="E390" s="66" t="s">
        <v>393</v>
      </c>
      <c r="F390" s="14">
        <v>15</v>
      </c>
      <c r="G390" s="14" t="s">
        <v>129</v>
      </c>
      <c r="H390" s="38" t="s">
        <v>392</v>
      </c>
      <c r="I390" s="24" t="s">
        <v>17</v>
      </c>
      <c r="J390" s="24" t="s">
        <v>54</v>
      </c>
    </row>
    <row r="391" spans="1:10" x14ac:dyDescent="0.25">
      <c r="A391" s="12">
        <f t="shared" si="8"/>
        <v>387</v>
      </c>
      <c r="B391" s="14"/>
      <c r="C391" s="27">
        <v>42142608</v>
      </c>
      <c r="D391" s="33" t="s">
        <v>387</v>
      </c>
      <c r="E391" s="31" t="s">
        <v>394</v>
      </c>
      <c r="F391" s="14">
        <v>10</v>
      </c>
      <c r="G391" s="14" t="s">
        <v>129</v>
      </c>
      <c r="H391" s="38">
        <v>7376.25</v>
      </c>
      <c r="I391" s="24" t="s">
        <v>17</v>
      </c>
      <c r="J391" s="24" t="s">
        <v>54</v>
      </c>
    </row>
    <row r="392" spans="1:10" x14ac:dyDescent="0.25">
      <c r="A392" s="12">
        <f t="shared" si="8"/>
        <v>388</v>
      </c>
      <c r="B392" s="14">
        <v>20</v>
      </c>
      <c r="C392" s="27">
        <v>55121736</v>
      </c>
      <c r="D392" s="33" t="s">
        <v>127</v>
      </c>
      <c r="E392" s="72" t="s">
        <v>395</v>
      </c>
      <c r="F392" s="14">
        <v>2</v>
      </c>
      <c r="G392" s="14" t="s">
        <v>129</v>
      </c>
      <c r="H392" s="41">
        <v>69983.240000000005</v>
      </c>
      <c r="I392" s="24" t="s">
        <v>17</v>
      </c>
      <c r="J392" s="24" t="s">
        <v>54</v>
      </c>
    </row>
    <row r="393" spans="1:10" x14ac:dyDescent="0.25">
      <c r="A393" s="12">
        <f t="shared" si="8"/>
        <v>389</v>
      </c>
      <c r="B393" s="14">
        <v>20</v>
      </c>
      <c r="C393" s="28">
        <v>53102710</v>
      </c>
      <c r="D393" s="42" t="s">
        <v>50</v>
      </c>
      <c r="E393" s="25" t="s">
        <v>396</v>
      </c>
      <c r="F393" s="24">
        <v>12</v>
      </c>
      <c r="G393" s="14" t="s">
        <v>129</v>
      </c>
      <c r="H393" s="36">
        <f>F393*11900</f>
        <v>142800</v>
      </c>
      <c r="I393" s="24" t="s">
        <v>134</v>
      </c>
      <c r="J393" s="24" t="s">
        <v>56</v>
      </c>
    </row>
    <row r="394" spans="1:10" x14ac:dyDescent="0.25">
      <c r="A394" s="12">
        <f t="shared" si="8"/>
        <v>390</v>
      </c>
      <c r="B394" s="14">
        <v>20</v>
      </c>
      <c r="C394" s="28">
        <v>53102710</v>
      </c>
      <c r="D394" s="42" t="s">
        <v>50</v>
      </c>
      <c r="E394" s="25" t="s">
        <v>397</v>
      </c>
      <c r="F394" s="14">
        <v>6</v>
      </c>
      <c r="G394" s="14" t="s">
        <v>129</v>
      </c>
      <c r="H394" s="36">
        <f>6*30000</f>
        <v>180000</v>
      </c>
      <c r="I394" s="24" t="s">
        <v>134</v>
      </c>
      <c r="J394" s="24" t="s">
        <v>56</v>
      </c>
    </row>
    <row r="395" spans="1:10" ht="45" x14ac:dyDescent="0.25">
      <c r="A395" s="12">
        <f t="shared" si="8"/>
        <v>391</v>
      </c>
      <c r="B395" s="14">
        <v>20</v>
      </c>
      <c r="C395" s="28">
        <v>53102710</v>
      </c>
      <c r="D395" s="42" t="s">
        <v>50</v>
      </c>
      <c r="E395" s="25" t="s">
        <v>398</v>
      </c>
      <c r="F395" s="14">
        <v>2</v>
      </c>
      <c r="G395" s="14" t="s">
        <v>129</v>
      </c>
      <c r="H395" s="36">
        <f>2*15500</f>
        <v>31000</v>
      </c>
      <c r="I395" s="24" t="s">
        <v>134</v>
      </c>
      <c r="J395" s="24" t="s">
        <v>56</v>
      </c>
    </row>
    <row r="396" spans="1:10" ht="30" x14ac:dyDescent="0.25">
      <c r="A396" s="12">
        <f t="shared" si="8"/>
        <v>392</v>
      </c>
      <c r="B396" s="14">
        <v>20</v>
      </c>
      <c r="C396" s="28">
        <v>47131605</v>
      </c>
      <c r="D396" s="24" t="s">
        <v>399</v>
      </c>
      <c r="E396" s="25" t="s">
        <v>400</v>
      </c>
      <c r="F396" s="14">
        <v>100</v>
      </c>
      <c r="G396" s="14" t="s">
        <v>129</v>
      </c>
      <c r="H396" s="36" t="s">
        <v>401</v>
      </c>
      <c r="I396" s="24" t="s">
        <v>17</v>
      </c>
      <c r="J396" s="24" t="s">
        <v>56</v>
      </c>
    </row>
    <row r="397" spans="1:10" x14ac:dyDescent="0.25">
      <c r="A397" s="12">
        <f t="shared" si="8"/>
        <v>393</v>
      </c>
      <c r="B397" s="14">
        <v>20</v>
      </c>
      <c r="C397" s="14">
        <v>21102305</v>
      </c>
      <c r="D397" s="14" t="s">
        <v>115</v>
      </c>
      <c r="E397" s="25" t="s">
        <v>402</v>
      </c>
      <c r="F397" s="14">
        <v>10</v>
      </c>
      <c r="G397" s="14" t="s">
        <v>129</v>
      </c>
      <c r="H397" s="37">
        <v>200000</v>
      </c>
      <c r="I397" s="14" t="s">
        <v>134</v>
      </c>
      <c r="J397" s="14" t="s">
        <v>55</v>
      </c>
    </row>
    <row r="398" spans="1:10" x14ac:dyDescent="0.25">
      <c r="A398" s="12">
        <f t="shared" si="8"/>
        <v>394</v>
      </c>
      <c r="B398" s="14">
        <v>20</v>
      </c>
      <c r="C398" s="14">
        <v>24112403</v>
      </c>
      <c r="D398" s="14" t="s">
        <v>115</v>
      </c>
      <c r="E398" s="25" t="s">
        <v>403</v>
      </c>
      <c r="F398" s="14">
        <v>2</v>
      </c>
      <c r="G398" s="14" t="s">
        <v>129</v>
      </c>
      <c r="H398" s="37">
        <v>100000</v>
      </c>
      <c r="I398" s="14" t="s">
        <v>134</v>
      </c>
      <c r="J398" s="14" t="s">
        <v>55</v>
      </c>
    </row>
    <row r="399" spans="1:10" x14ac:dyDescent="0.25">
      <c r="A399" s="12">
        <f t="shared" si="8"/>
        <v>395</v>
      </c>
      <c r="B399" s="14">
        <v>20</v>
      </c>
      <c r="C399" s="14">
        <v>24112403</v>
      </c>
      <c r="D399" s="14" t="s">
        <v>115</v>
      </c>
      <c r="E399" s="25" t="s">
        <v>404</v>
      </c>
      <c r="F399" s="14">
        <v>6</v>
      </c>
      <c r="G399" s="14" t="s">
        <v>129</v>
      </c>
      <c r="H399" s="37">
        <v>300000</v>
      </c>
      <c r="I399" s="14" t="s">
        <v>134</v>
      </c>
      <c r="J399" s="14" t="s">
        <v>54</v>
      </c>
    </row>
    <row r="400" spans="1:10" x14ac:dyDescent="0.25">
      <c r="A400" s="12">
        <f t="shared" si="8"/>
        <v>396</v>
      </c>
      <c r="B400" s="14">
        <v>20</v>
      </c>
      <c r="C400" s="14">
        <v>43191510</v>
      </c>
      <c r="D400" s="14" t="s">
        <v>586</v>
      </c>
      <c r="E400" s="25" t="s">
        <v>405</v>
      </c>
      <c r="F400" s="14">
        <v>5</v>
      </c>
      <c r="G400" s="14" t="s">
        <v>129</v>
      </c>
      <c r="H400" s="37">
        <v>1000000</v>
      </c>
      <c r="I400" s="14" t="s">
        <v>134</v>
      </c>
      <c r="J400" s="14" t="s">
        <v>55</v>
      </c>
    </row>
    <row r="401" spans="1:10" x14ac:dyDescent="0.25">
      <c r="A401" s="12">
        <f t="shared" si="8"/>
        <v>397</v>
      </c>
      <c r="B401" s="14">
        <v>20</v>
      </c>
      <c r="C401" s="14">
        <v>23271603</v>
      </c>
      <c r="D401" s="14" t="s">
        <v>121</v>
      </c>
      <c r="E401" s="25" t="s">
        <v>406</v>
      </c>
      <c r="F401" s="14">
        <v>2</v>
      </c>
      <c r="G401" s="14" t="s">
        <v>129</v>
      </c>
      <c r="H401" s="37">
        <v>150000</v>
      </c>
      <c r="I401" s="14" t="s">
        <v>134</v>
      </c>
      <c r="J401" s="14" t="s">
        <v>55</v>
      </c>
    </row>
    <row r="402" spans="1:10" x14ac:dyDescent="0.25">
      <c r="A402" s="12">
        <f t="shared" si="8"/>
        <v>398</v>
      </c>
      <c r="B402" s="14">
        <v>20</v>
      </c>
      <c r="C402" s="14">
        <v>44102405</v>
      </c>
      <c r="D402" s="14" t="s">
        <v>121</v>
      </c>
      <c r="E402" s="25" t="s">
        <v>407</v>
      </c>
      <c r="F402" s="14">
        <v>1</v>
      </c>
      <c r="G402" s="14" t="s">
        <v>129</v>
      </c>
      <c r="H402" s="37">
        <v>75000</v>
      </c>
      <c r="I402" s="14" t="s">
        <v>134</v>
      </c>
      <c r="J402" s="14" t="s">
        <v>56</v>
      </c>
    </row>
    <row r="403" spans="1:10" x14ac:dyDescent="0.25">
      <c r="A403" s="12">
        <f t="shared" si="8"/>
        <v>399</v>
      </c>
      <c r="B403" s="14">
        <v>20</v>
      </c>
      <c r="C403" s="14">
        <v>27111515</v>
      </c>
      <c r="D403" s="14" t="s">
        <v>121</v>
      </c>
      <c r="E403" s="25" t="s">
        <v>408</v>
      </c>
      <c r="F403" s="14">
        <v>6</v>
      </c>
      <c r="G403" s="14" t="s">
        <v>129</v>
      </c>
      <c r="H403" s="37">
        <v>1500000</v>
      </c>
      <c r="I403" s="14" t="s">
        <v>134</v>
      </c>
      <c r="J403" s="14" t="s">
        <v>54</v>
      </c>
    </row>
    <row r="404" spans="1:10" s="7" customFormat="1" ht="30" x14ac:dyDescent="0.25">
      <c r="A404" s="97">
        <f t="shared" si="8"/>
        <v>400</v>
      </c>
      <c r="B404" s="53">
        <v>40</v>
      </c>
      <c r="C404" s="49">
        <v>80141607</v>
      </c>
      <c r="D404" s="49" t="s">
        <v>28</v>
      </c>
      <c r="E404" s="48" t="s">
        <v>470</v>
      </c>
      <c r="F404" s="51" t="s">
        <v>471</v>
      </c>
      <c r="G404" s="14" t="s">
        <v>60</v>
      </c>
      <c r="H404" s="37">
        <v>36600000</v>
      </c>
      <c r="I404" s="14" t="s">
        <v>134</v>
      </c>
      <c r="J404" s="14" t="s">
        <v>54</v>
      </c>
    </row>
    <row r="405" spans="1:10" s="7" customFormat="1" ht="30" x14ac:dyDescent="0.25">
      <c r="A405" s="14">
        <f>+A404+1</f>
        <v>401</v>
      </c>
      <c r="B405" s="53">
        <v>40</v>
      </c>
      <c r="C405" s="49">
        <v>80141607</v>
      </c>
      <c r="D405" s="49" t="s">
        <v>28</v>
      </c>
      <c r="E405" s="48" t="s">
        <v>472</v>
      </c>
      <c r="F405" s="51" t="s">
        <v>471</v>
      </c>
      <c r="G405" s="14" t="s">
        <v>60</v>
      </c>
      <c r="H405" s="37">
        <f>80000000-H404</f>
        <v>43400000</v>
      </c>
      <c r="I405" s="14" t="s">
        <v>134</v>
      </c>
      <c r="J405" s="14" t="s">
        <v>54</v>
      </c>
    </row>
    <row r="406" spans="1:10" s="7" customFormat="1" ht="30" x14ac:dyDescent="0.25">
      <c r="A406" s="14">
        <f t="shared" ref="A406:A464" si="9">+A405+1</f>
        <v>402</v>
      </c>
      <c r="B406" s="53">
        <v>40</v>
      </c>
      <c r="C406" s="49">
        <v>81141604</v>
      </c>
      <c r="D406" s="49" t="s">
        <v>48</v>
      </c>
      <c r="E406" s="48" t="s">
        <v>473</v>
      </c>
      <c r="F406" s="51" t="s">
        <v>471</v>
      </c>
      <c r="G406" s="14" t="s">
        <v>60</v>
      </c>
      <c r="H406" s="37">
        <v>400000</v>
      </c>
      <c r="I406" s="14" t="s">
        <v>134</v>
      </c>
      <c r="J406" s="14" t="s">
        <v>54</v>
      </c>
    </row>
    <row r="407" spans="1:10" s="7" customFormat="1" ht="30" x14ac:dyDescent="0.25">
      <c r="A407" s="14">
        <f t="shared" si="9"/>
        <v>403</v>
      </c>
      <c r="B407" s="53">
        <v>40</v>
      </c>
      <c r="C407" s="54">
        <v>53103099</v>
      </c>
      <c r="D407" s="49" t="s">
        <v>50</v>
      </c>
      <c r="E407" s="48" t="s">
        <v>474</v>
      </c>
      <c r="F407" s="51" t="s">
        <v>471</v>
      </c>
      <c r="G407" s="14" t="s">
        <v>475</v>
      </c>
      <c r="H407" s="37">
        <v>1600000</v>
      </c>
      <c r="I407" s="14" t="s">
        <v>134</v>
      </c>
      <c r="J407" s="14" t="s">
        <v>54</v>
      </c>
    </row>
    <row r="408" spans="1:10" s="7" customFormat="1" ht="30" x14ac:dyDescent="0.25">
      <c r="A408" s="14">
        <f t="shared" si="9"/>
        <v>404</v>
      </c>
      <c r="B408" s="53">
        <v>40</v>
      </c>
      <c r="C408" s="54">
        <v>53103001</v>
      </c>
      <c r="D408" s="49" t="s">
        <v>50</v>
      </c>
      <c r="E408" s="48" t="s">
        <v>476</v>
      </c>
      <c r="F408" s="51" t="s">
        <v>471</v>
      </c>
      <c r="G408" s="14" t="s">
        <v>475</v>
      </c>
      <c r="H408" s="37">
        <v>800000</v>
      </c>
      <c r="I408" s="14" t="s">
        <v>134</v>
      </c>
      <c r="J408" s="14" t="s">
        <v>54</v>
      </c>
    </row>
    <row r="409" spans="1:10" s="7" customFormat="1" ht="30" x14ac:dyDescent="0.25">
      <c r="A409" s="14">
        <f t="shared" si="9"/>
        <v>405</v>
      </c>
      <c r="B409" s="53">
        <v>40</v>
      </c>
      <c r="C409" s="49">
        <v>43191697</v>
      </c>
      <c r="D409" s="49" t="s">
        <v>477</v>
      </c>
      <c r="E409" s="48" t="s">
        <v>478</v>
      </c>
      <c r="F409" s="51" t="s">
        <v>471</v>
      </c>
      <c r="G409" s="14" t="s">
        <v>475</v>
      </c>
      <c r="H409" s="37">
        <v>3000000</v>
      </c>
      <c r="I409" s="14" t="s">
        <v>134</v>
      </c>
      <c r="J409" s="14" t="s">
        <v>54</v>
      </c>
    </row>
    <row r="410" spans="1:10" s="7" customFormat="1" ht="30" x14ac:dyDescent="0.25">
      <c r="A410" s="14">
        <f t="shared" si="9"/>
        <v>406</v>
      </c>
      <c r="B410" s="53">
        <v>40</v>
      </c>
      <c r="C410" s="49">
        <v>47131805</v>
      </c>
      <c r="D410" s="49" t="s">
        <v>119</v>
      </c>
      <c r="E410" s="48" t="s">
        <v>479</v>
      </c>
      <c r="F410" s="51" t="s">
        <v>480</v>
      </c>
      <c r="G410" s="14" t="s">
        <v>475</v>
      </c>
      <c r="H410" s="37">
        <v>300000</v>
      </c>
      <c r="I410" s="14" t="s">
        <v>134</v>
      </c>
      <c r="J410" s="14" t="s">
        <v>54</v>
      </c>
    </row>
    <row r="411" spans="1:10" s="7" customFormat="1" ht="30" x14ac:dyDescent="0.25">
      <c r="A411" s="14">
        <f t="shared" si="9"/>
        <v>407</v>
      </c>
      <c r="B411" s="53">
        <v>40</v>
      </c>
      <c r="C411" s="49">
        <v>46151608</v>
      </c>
      <c r="D411" s="49" t="s">
        <v>115</v>
      </c>
      <c r="E411" s="48" t="s">
        <v>481</v>
      </c>
      <c r="F411" s="51" t="s">
        <v>471</v>
      </c>
      <c r="G411" s="14" t="s">
        <v>475</v>
      </c>
      <c r="H411" s="37">
        <v>0</v>
      </c>
      <c r="I411" s="14" t="s">
        <v>134</v>
      </c>
      <c r="J411" s="14" t="s">
        <v>54</v>
      </c>
    </row>
    <row r="412" spans="1:10" s="7" customFormat="1" ht="30" x14ac:dyDescent="0.25">
      <c r="A412" s="14">
        <f t="shared" si="9"/>
        <v>408</v>
      </c>
      <c r="B412" s="53">
        <v>40</v>
      </c>
      <c r="C412" s="49">
        <v>47131803</v>
      </c>
      <c r="D412" s="49" t="s">
        <v>24</v>
      </c>
      <c r="E412" s="48" t="s">
        <v>482</v>
      </c>
      <c r="F412" s="51" t="s">
        <v>471</v>
      </c>
      <c r="G412" s="14" t="s">
        <v>483</v>
      </c>
      <c r="H412" s="37">
        <v>600000</v>
      </c>
      <c r="I412" s="14" t="s">
        <v>134</v>
      </c>
      <c r="J412" s="14" t="s">
        <v>54</v>
      </c>
    </row>
    <row r="413" spans="1:10" s="7" customFormat="1" ht="30" x14ac:dyDescent="0.25">
      <c r="A413" s="14">
        <f t="shared" si="9"/>
        <v>409</v>
      </c>
      <c r="B413" s="53">
        <v>40</v>
      </c>
      <c r="C413" s="49">
        <v>10191509</v>
      </c>
      <c r="D413" s="49" t="s">
        <v>24</v>
      </c>
      <c r="E413" s="48" t="s">
        <v>484</v>
      </c>
      <c r="F413" s="51" t="s">
        <v>480</v>
      </c>
      <c r="G413" s="14" t="s">
        <v>475</v>
      </c>
      <c r="H413" s="37">
        <v>150000</v>
      </c>
      <c r="I413" s="14" t="s">
        <v>134</v>
      </c>
      <c r="J413" s="14" t="s">
        <v>54</v>
      </c>
    </row>
    <row r="414" spans="1:10" s="7" customFormat="1" ht="30" x14ac:dyDescent="0.25">
      <c r="A414" s="14">
        <f t="shared" si="9"/>
        <v>410</v>
      </c>
      <c r="B414" s="53">
        <v>40</v>
      </c>
      <c r="C414" s="49">
        <v>47101538</v>
      </c>
      <c r="D414" s="49" t="s">
        <v>24</v>
      </c>
      <c r="E414" s="48" t="s">
        <v>485</v>
      </c>
      <c r="F414" s="51" t="s">
        <v>480</v>
      </c>
      <c r="G414" s="14" t="s">
        <v>483</v>
      </c>
      <c r="H414" s="37">
        <v>300000</v>
      </c>
      <c r="I414" s="14" t="s">
        <v>134</v>
      </c>
      <c r="J414" s="14" t="s">
        <v>54</v>
      </c>
    </row>
    <row r="415" spans="1:10" s="7" customFormat="1" ht="30" x14ac:dyDescent="0.25">
      <c r="A415" s="14">
        <f t="shared" si="9"/>
        <v>411</v>
      </c>
      <c r="B415" s="53">
        <v>40</v>
      </c>
      <c r="C415" s="49">
        <v>47131805</v>
      </c>
      <c r="D415" s="49" t="s">
        <v>24</v>
      </c>
      <c r="E415" s="48" t="s">
        <v>486</v>
      </c>
      <c r="F415" s="51" t="s">
        <v>480</v>
      </c>
      <c r="G415" s="14" t="s">
        <v>475</v>
      </c>
      <c r="H415" s="37">
        <v>250000</v>
      </c>
      <c r="I415" s="14" t="s">
        <v>134</v>
      </c>
      <c r="J415" s="14" t="s">
        <v>54</v>
      </c>
    </row>
    <row r="416" spans="1:10" s="7" customFormat="1" ht="30" x14ac:dyDescent="0.25">
      <c r="A416" s="14">
        <f t="shared" si="9"/>
        <v>412</v>
      </c>
      <c r="B416" s="53">
        <v>40</v>
      </c>
      <c r="C416" s="49">
        <v>47131807</v>
      </c>
      <c r="D416" s="49" t="s">
        <v>24</v>
      </c>
      <c r="E416" s="48" t="s">
        <v>487</v>
      </c>
      <c r="F416" s="51" t="s">
        <v>480</v>
      </c>
      <c r="G416" s="14" t="s">
        <v>475</v>
      </c>
      <c r="H416" s="37">
        <v>100000</v>
      </c>
      <c r="I416" s="14" t="s">
        <v>134</v>
      </c>
      <c r="J416" s="14" t="s">
        <v>54</v>
      </c>
    </row>
    <row r="417" spans="1:10" s="7" customFormat="1" ht="30" x14ac:dyDescent="0.25">
      <c r="A417" s="14">
        <f t="shared" si="9"/>
        <v>413</v>
      </c>
      <c r="B417" s="53">
        <v>40</v>
      </c>
      <c r="C417" s="49">
        <v>47131825</v>
      </c>
      <c r="D417" s="49" t="s">
        <v>24</v>
      </c>
      <c r="E417" s="48" t="s">
        <v>488</v>
      </c>
      <c r="F417" s="51" t="s">
        <v>480</v>
      </c>
      <c r="G417" s="14" t="s">
        <v>475</v>
      </c>
      <c r="H417" s="37">
        <v>50000</v>
      </c>
      <c r="I417" s="14" t="s">
        <v>134</v>
      </c>
      <c r="J417" s="14" t="s">
        <v>54</v>
      </c>
    </row>
    <row r="418" spans="1:10" s="7" customFormat="1" ht="30" x14ac:dyDescent="0.25">
      <c r="A418" s="14">
        <f t="shared" si="9"/>
        <v>414</v>
      </c>
      <c r="B418" s="53">
        <v>40</v>
      </c>
      <c r="C418" s="49">
        <v>47131829</v>
      </c>
      <c r="D418" s="49" t="s">
        <v>24</v>
      </c>
      <c r="E418" s="48" t="s">
        <v>489</v>
      </c>
      <c r="F418" s="51" t="s">
        <v>480</v>
      </c>
      <c r="G418" s="14" t="s">
        <v>475</v>
      </c>
      <c r="H418" s="37">
        <v>50000</v>
      </c>
      <c r="I418" s="14" t="s">
        <v>134</v>
      </c>
      <c r="J418" s="14" t="s">
        <v>54</v>
      </c>
    </row>
    <row r="419" spans="1:10" s="7" customFormat="1" ht="30" x14ac:dyDescent="0.25">
      <c r="A419" s="14">
        <f t="shared" si="9"/>
        <v>415</v>
      </c>
      <c r="B419" s="53">
        <v>40</v>
      </c>
      <c r="C419" s="49">
        <v>47131811</v>
      </c>
      <c r="D419" s="49" t="s">
        <v>24</v>
      </c>
      <c r="E419" s="48" t="s">
        <v>490</v>
      </c>
      <c r="F419" s="51" t="s">
        <v>480</v>
      </c>
      <c r="G419" s="14" t="s">
        <v>475</v>
      </c>
      <c r="H419" s="37">
        <v>50000</v>
      </c>
      <c r="I419" s="14" t="s">
        <v>134</v>
      </c>
      <c r="J419" s="14" t="s">
        <v>54</v>
      </c>
    </row>
    <row r="420" spans="1:10" s="7" customFormat="1" ht="30" x14ac:dyDescent="0.25">
      <c r="A420" s="14">
        <f t="shared" si="9"/>
        <v>416</v>
      </c>
      <c r="B420" s="53">
        <v>40</v>
      </c>
      <c r="C420" s="49">
        <v>47131802</v>
      </c>
      <c r="D420" s="49" t="s">
        <v>24</v>
      </c>
      <c r="E420" s="48" t="s">
        <v>491</v>
      </c>
      <c r="F420" s="51" t="s">
        <v>480</v>
      </c>
      <c r="G420" s="14" t="s">
        <v>475</v>
      </c>
      <c r="H420" s="37">
        <v>50000</v>
      </c>
      <c r="I420" s="14" t="s">
        <v>134</v>
      </c>
      <c r="J420" s="14" t="s">
        <v>54</v>
      </c>
    </row>
    <row r="421" spans="1:10" s="7" customFormat="1" ht="30" x14ac:dyDescent="0.25">
      <c r="A421" s="14">
        <f t="shared" si="9"/>
        <v>417</v>
      </c>
      <c r="B421" s="53">
        <v>40</v>
      </c>
      <c r="C421" s="49">
        <v>47131821</v>
      </c>
      <c r="D421" s="49" t="s">
        <v>24</v>
      </c>
      <c r="E421" s="48" t="s">
        <v>492</v>
      </c>
      <c r="F421" s="51" t="s">
        <v>480</v>
      </c>
      <c r="G421" s="14" t="s">
        <v>475</v>
      </c>
      <c r="H421" s="37">
        <v>50000</v>
      </c>
      <c r="I421" s="14" t="s">
        <v>134</v>
      </c>
      <c r="J421" s="14" t="s">
        <v>54</v>
      </c>
    </row>
    <row r="422" spans="1:10" s="7" customFormat="1" ht="30" x14ac:dyDescent="0.25">
      <c r="A422" s="14">
        <f t="shared" si="9"/>
        <v>418</v>
      </c>
      <c r="B422" s="53">
        <v>40</v>
      </c>
      <c r="C422" s="49">
        <v>47131802</v>
      </c>
      <c r="D422" s="49" t="s">
        <v>24</v>
      </c>
      <c r="E422" s="48" t="s">
        <v>493</v>
      </c>
      <c r="F422" s="51" t="s">
        <v>480</v>
      </c>
      <c r="G422" s="14" t="s">
        <v>475</v>
      </c>
      <c r="H422" s="37">
        <v>250000</v>
      </c>
      <c r="I422" s="14" t="s">
        <v>134</v>
      </c>
      <c r="J422" s="14" t="s">
        <v>54</v>
      </c>
    </row>
    <row r="423" spans="1:10" s="7" customFormat="1" ht="30" x14ac:dyDescent="0.25">
      <c r="A423" s="14">
        <f t="shared" si="9"/>
        <v>419</v>
      </c>
      <c r="B423" s="53">
        <v>40</v>
      </c>
      <c r="C423" s="49">
        <v>47131618</v>
      </c>
      <c r="D423" s="49" t="s">
        <v>399</v>
      </c>
      <c r="E423" s="25" t="s">
        <v>494</v>
      </c>
      <c r="F423" s="51" t="s">
        <v>471</v>
      </c>
      <c r="G423" s="14" t="s">
        <v>475</v>
      </c>
      <c r="H423" s="37">
        <v>100000</v>
      </c>
      <c r="I423" s="14" t="s">
        <v>134</v>
      </c>
      <c r="J423" s="14" t="s">
        <v>54</v>
      </c>
    </row>
    <row r="424" spans="1:10" s="7" customFormat="1" ht="30" x14ac:dyDescent="0.25">
      <c r="A424" s="14">
        <f t="shared" si="9"/>
        <v>420</v>
      </c>
      <c r="B424" s="53">
        <v>40</v>
      </c>
      <c r="C424" s="49">
        <v>47131609</v>
      </c>
      <c r="D424" s="49" t="s">
        <v>399</v>
      </c>
      <c r="E424" s="25" t="s">
        <v>495</v>
      </c>
      <c r="F424" s="51" t="s">
        <v>471</v>
      </c>
      <c r="G424" s="14" t="s">
        <v>475</v>
      </c>
      <c r="H424" s="37">
        <v>50000</v>
      </c>
      <c r="I424" s="14" t="s">
        <v>134</v>
      </c>
      <c r="J424" s="14" t="s">
        <v>54</v>
      </c>
    </row>
    <row r="425" spans="1:10" s="7" customFormat="1" ht="30" x14ac:dyDescent="0.25">
      <c r="A425" s="14">
        <f t="shared" si="9"/>
        <v>421</v>
      </c>
      <c r="B425" s="53">
        <v>40</v>
      </c>
      <c r="C425" s="49">
        <v>47121701</v>
      </c>
      <c r="D425" s="49" t="s">
        <v>399</v>
      </c>
      <c r="E425" s="25" t="s">
        <v>496</v>
      </c>
      <c r="F425" s="51" t="s">
        <v>471</v>
      </c>
      <c r="G425" s="14" t="s">
        <v>475</v>
      </c>
      <c r="H425" s="37">
        <v>200000</v>
      </c>
      <c r="I425" s="14" t="s">
        <v>134</v>
      </c>
      <c r="J425" s="14" t="s">
        <v>54</v>
      </c>
    </row>
    <row r="426" spans="1:10" s="7" customFormat="1" ht="30" x14ac:dyDescent="0.25">
      <c r="A426" s="14">
        <f t="shared" si="9"/>
        <v>422</v>
      </c>
      <c r="B426" s="53">
        <v>40</v>
      </c>
      <c r="C426" s="49">
        <v>40141742</v>
      </c>
      <c r="D426" s="49" t="s">
        <v>399</v>
      </c>
      <c r="E426" s="25" t="s">
        <v>497</v>
      </c>
      <c r="F426" s="51" t="s">
        <v>471</v>
      </c>
      <c r="G426" s="14" t="s">
        <v>475</v>
      </c>
      <c r="H426" s="37">
        <v>50000</v>
      </c>
      <c r="I426" s="14" t="s">
        <v>134</v>
      </c>
      <c r="J426" s="14" t="s">
        <v>54</v>
      </c>
    </row>
    <row r="427" spans="1:10" s="7" customFormat="1" ht="30" x14ac:dyDescent="0.25">
      <c r="A427" s="14">
        <f t="shared" si="9"/>
        <v>423</v>
      </c>
      <c r="B427" s="53">
        <v>40</v>
      </c>
      <c r="C427" s="49">
        <v>47121701</v>
      </c>
      <c r="D427" s="49" t="s">
        <v>399</v>
      </c>
      <c r="E427" s="25" t="s">
        <v>498</v>
      </c>
      <c r="F427" s="51" t="s">
        <v>471</v>
      </c>
      <c r="G427" s="14" t="s">
        <v>475</v>
      </c>
      <c r="H427" s="37">
        <v>250000</v>
      </c>
      <c r="I427" s="14" t="s">
        <v>134</v>
      </c>
      <c r="J427" s="14" t="s">
        <v>54</v>
      </c>
    </row>
    <row r="428" spans="1:10" s="7" customFormat="1" ht="30" x14ac:dyDescent="0.25">
      <c r="A428" s="14">
        <f t="shared" si="9"/>
        <v>424</v>
      </c>
      <c r="B428" s="53">
        <v>40</v>
      </c>
      <c r="C428" s="49">
        <v>47131604</v>
      </c>
      <c r="D428" s="49" t="s">
        <v>399</v>
      </c>
      <c r="E428" s="25" t="s">
        <v>499</v>
      </c>
      <c r="F428" s="51" t="s">
        <v>471</v>
      </c>
      <c r="G428" s="14" t="s">
        <v>475</v>
      </c>
      <c r="H428" s="37">
        <v>50000</v>
      </c>
      <c r="I428" s="14" t="s">
        <v>134</v>
      </c>
      <c r="J428" s="14" t="s">
        <v>54</v>
      </c>
    </row>
    <row r="429" spans="1:10" s="7" customFormat="1" ht="30" x14ac:dyDescent="0.25">
      <c r="A429" s="14">
        <f t="shared" si="9"/>
        <v>425</v>
      </c>
      <c r="B429" s="53">
        <v>40</v>
      </c>
      <c r="C429" s="49">
        <v>47131605</v>
      </c>
      <c r="D429" s="49" t="s">
        <v>399</v>
      </c>
      <c r="E429" s="25" t="s">
        <v>500</v>
      </c>
      <c r="F429" s="51" t="s">
        <v>471</v>
      </c>
      <c r="G429" s="14" t="s">
        <v>475</v>
      </c>
      <c r="H429" s="37">
        <v>150000</v>
      </c>
      <c r="I429" s="14" t="s">
        <v>134</v>
      </c>
      <c r="J429" s="14" t="s">
        <v>54</v>
      </c>
    </row>
    <row r="430" spans="1:10" s="7" customFormat="1" ht="30" x14ac:dyDescent="0.25">
      <c r="A430" s="14">
        <f t="shared" si="9"/>
        <v>426</v>
      </c>
      <c r="B430" s="53">
        <v>40</v>
      </c>
      <c r="C430" s="49">
        <v>47131810</v>
      </c>
      <c r="D430" s="49" t="s">
        <v>399</v>
      </c>
      <c r="E430" s="25" t="s">
        <v>501</v>
      </c>
      <c r="F430" s="51" t="s">
        <v>471</v>
      </c>
      <c r="G430" s="14" t="s">
        <v>475</v>
      </c>
      <c r="H430" s="37">
        <v>20000</v>
      </c>
      <c r="I430" s="14" t="s">
        <v>134</v>
      </c>
      <c r="J430" s="14" t="s">
        <v>54</v>
      </c>
    </row>
    <row r="431" spans="1:10" s="7" customFormat="1" ht="30" x14ac:dyDescent="0.25">
      <c r="A431" s="14">
        <f t="shared" si="9"/>
        <v>427</v>
      </c>
      <c r="B431" s="53">
        <v>40</v>
      </c>
      <c r="C431" s="49">
        <v>47131803</v>
      </c>
      <c r="D431" s="49" t="s">
        <v>399</v>
      </c>
      <c r="E431" s="25" t="s">
        <v>502</v>
      </c>
      <c r="F431" s="51" t="s">
        <v>471</v>
      </c>
      <c r="G431" s="14" t="s">
        <v>475</v>
      </c>
      <c r="H431" s="37">
        <v>120000</v>
      </c>
      <c r="I431" s="14" t="s">
        <v>134</v>
      </c>
      <c r="J431" s="14" t="s">
        <v>54</v>
      </c>
    </row>
    <row r="432" spans="1:10" s="7" customFormat="1" ht="30" x14ac:dyDescent="0.25">
      <c r="A432" s="14">
        <f t="shared" si="9"/>
        <v>428</v>
      </c>
      <c r="B432" s="53">
        <v>40</v>
      </c>
      <c r="C432" s="49" t="s">
        <v>503</v>
      </c>
      <c r="D432" s="49" t="s">
        <v>399</v>
      </c>
      <c r="E432" s="25" t="s">
        <v>504</v>
      </c>
      <c r="F432" s="51" t="s">
        <v>471</v>
      </c>
      <c r="G432" s="14" t="s">
        <v>475</v>
      </c>
      <c r="H432" s="37">
        <v>130000</v>
      </c>
      <c r="I432" s="14" t="s">
        <v>134</v>
      </c>
      <c r="J432" s="14" t="s">
        <v>54</v>
      </c>
    </row>
    <row r="433" spans="1:10" s="7" customFormat="1" ht="30" x14ac:dyDescent="0.25">
      <c r="A433" s="14">
        <f t="shared" si="9"/>
        <v>429</v>
      </c>
      <c r="B433" s="53">
        <v>40</v>
      </c>
      <c r="C433" s="49">
        <v>47121607</v>
      </c>
      <c r="D433" s="49"/>
      <c r="E433" s="25" t="s">
        <v>505</v>
      </c>
      <c r="F433" s="51" t="s">
        <v>471</v>
      </c>
      <c r="G433" s="14" t="s">
        <v>475</v>
      </c>
      <c r="H433" s="37">
        <v>130000</v>
      </c>
      <c r="I433" s="14" t="s">
        <v>134</v>
      </c>
      <c r="J433" s="14" t="s">
        <v>54</v>
      </c>
    </row>
    <row r="434" spans="1:10" s="7" customFormat="1" ht="30" x14ac:dyDescent="0.25">
      <c r="A434" s="14">
        <f t="shared" si="9"/>
        <v>430</v>
      </c>
      <c r="B434" s="53">
        <v>40</v>
      </c>
      <c r="C434" s="49">
        <v>47131617</v>
      </c>
      <c r="D434" s="49" t="s">
        <v>399</v>
      </c>
      <c r="E434" s="25" t="s">
        <v>506</v>
      </c>
      <c r="F434" s="51" t="s">
        <v>471</v>
      </c>
      <c r="G434" s="14" t="s">
        <v>475</v>
      </c>
      <c r="H434" s="37">
        <v>70000</v>
      </c>
      <c r="I434" s="14" t="s">
        <v>134</v>
      </c>
      <c r="J434" s="14" t="s">
        <v>54</v>
      </c>
    </row>
    <row r="435" spans="1:10" s="7" customFormat="1" ht="30" x14ac:dyDescent="0.25">
      <c r="A435" s="14">
        <f t="shared" si="9"/>
        <v>431</v>
      </c>
      <c r="B435" s="53">
        <v>40</v>
      </c>
      <c r="C435" s="49">
        <v>47121801</v>
      </c>
      <c r="D435" s="49" t="s">
        <v>399</v>
      </c>
      <c r="E435" s="25" t="s">
        <v>507</v>
      </c>
      <c r="F435" s="51" t="s">
        <v>471</v>
      </c>
      <c r="G435" s="14" t="s">
        <v>475</v>
      </c>
      <c r="H435" s="37">
        <v>20000</v>
      </c>
      <c r="I435" s="14" t="s">
        <v>134</v>
      </c>
      <c r="J435" s="14" t="s">
        <v>54</v>
      </c>
    </row>
    <row r="436" spans="1:10" s="7" customFormat="1" ht="30" x14ac:dyDescent="0.25">
      <c r="A436" s="14">
        <f t="shared" si="9"/>
        <v>432</v>
      </c>
      <c r="B436" s="53">
        <v>40</v>
      </c>
      <c r="C436" s="49">
        <v>47131604</v>
      </c>
      <c r="D436" s="49" t="s">
        <v>399</v>
      </c>
      <c r="E436" s="25" t="s">
        <v>508</v>
      </c>
      <c r="F436" s="51" t="s">
        <v>471</v>
      </c>
      <c r="G436" s="14" t="s">
        <v>475</v>
      </c>
      <c r="H436" s="37">
        <v>15000</v>
      </c>
      <c r="I436" s="14" t="s">
        <v>134</v>
      </c>
      <c r="J436" s="14" t="s">
        <v>54</v>
      </c>
    </row>
    <row r="437" spans="1:10" s="7" customFormat="1" ht="30" x14ac:dyDescent="0.25">
      <c r="A437" s="14">
        <f t="shared" si="9"/>
        <v>433</v>
      </c>
      <c r="B437" s="53">
        <v>40</v>
      </c>
      <c r="C437" s="49">
        <v>47131605</v>
      </c>
      <c r="D437" s="49" t="s">
        <v>399</v>
      </c>
      <c r="E437" s="25" t="s">
        <v>509</v>
      </c>
      <c r="F437" s="51" t="s">
        <v>471</v>
      </c>
      <c r="G437" s="14" t="s">
        <v>475</v>
      </c>
      <c r="H437" s="37">
        <v>15000</v>
      </c>
      <c r="I437" s="14" t="s">
        <v>134</v>
      </c>
      <c r="J437" s="14" t="s">
        <v>54</v>
      </c>
    </row>
    <row r="438" spans="1:10" s="7" customFormat="1" ht="30" x14ac:dyDescent="0.25">
      <c r="A438" s="14">
        <f t="shared" si="9"/>
        <v>434</v>
      </c>
      <c r="B438" s="53">
        <v>40</v>
      </c>
      <c r="C438" s="49">
        <v>47131701</v>
      </c>
      <c r="D438" s="49" t="s">
        <v>399</v>
      </c>
      <c r="E438" s="25" t="s">
        <v>510</v>
      </c>
      <c r="F438" s="51" t="s">
        <v>471</v>
      </c>
      <c r="G438" s="14" t="s">
        <v>475</v>
      </c>
      <c r="H438" s="37">
        <v>70000</v>
      </c>
      <c r="I438" s="14" t="s">
        <v>134</v>
      </c>
      <c r="J438" s="14" t="s">
        <v>54</v>
      </c>
    </row>
    <row r="439" spans="1:10" s="7" customFormat="1" ht="30" x14ac:dyDescent="0.25">
      <c r="A439" s="14">
        <f t="shared" si="9"/>
        <v>435</v>
      </c>
      <c r="B439" s="53">
        <v>40</v>
      </c>
      <c r="C439" s="49">
        <v>47131701</v>
      </c>
      <c r="D439" s="49" t="s">
        <v>399</v>
      </c>
      <c r="E439" s="25" t="s">
        <v>511</v>
      </c>
      <c r="F439" s="51" t="s">
        <v>471</v>
      </c>
      <c r="G439" s="14" t="s">
        <v>475</v>
      </c>
      <c r="H439" s="37">
        <v>100000</v>
      </c>
      <c r="I439" s="14" t="s">
        <v>134</v>
      </c>
      <c r="J439" s="14" t="s">
        <v>54</v>
      </c>
    </row>
    <row r="440" spans="1:10" s="7" customFormat="1" ht="30" x14ac:dyDescent="0.25">
      <c r="A440" s="14">
        <f t="shared" si="9"/>
        <v>436</v>
      </c>
      <c r="B440" s="53">
        <v>40</v>
      </c>
      <c r="C440" s="49" t="s">
        <v>512</v>
      </c>
      <c r="D440" s="49" t="s">
        <v>399</v>
      </c>
      <c r="E440" s="25" t="s">
        <v>513</v>
      </c>
      <c r="F440" s="51" t="s">
        <v>471</v>
      </c>
      <c r="G440" s="14" t="s">
        <v>475</v>
      </c>
      <c r="H440" s="37">
        <v>100000</v>
      </c>
      <c r="I440" s="14" t="s">
        <v>134</v>
      </c>
      <c r="J440" s="14" t="s">
        <v>54</v>
      </c>
    </row>
    <row r="441" spans="1:10" s="7" customFormat="1" ht="30" x14ac:dyDescent="0.25">
      <c r="A441" s="14">
        <f t="shared" si="9"/>
        <v>437</v>
      </c>
      <c r="B441" s="53">
        <v>40</v>
      </c>
      <c r="C441" s="49">
        <v>47131502</v>
      </c>
      <c r="D441" s="49" t="s">
        <v>399</v>
      </c>
      <c r="E441" s="25" t="s">
        <v>514</v>
      </c>
      <c r="F441" s="51" t="s">
        <v>471</v>
      </c>
      <c r="G441" s="14" t="s">
        <v>475</v>
      </c>
      <c r="H441" s="37">
        <v>100000</v>
      </c>
      <c r="I441" s="14" t="s">
        <v>134</v>
      </c>
      <c r="J441" s="14" t="s">
        <v>54</v>
      </c>
    </row>
    <row r="442" spans="1:10" s="7" customFormat="1" ht="30" x14ac:dyDescent="0.25">
      <c r="A442" s="14">
        <f t="shared" si="9"/>
        <v>438</v>
      </c>
      <c r="B442" s="53">
        <v>40</v>
      </c>
      <c r="C442" s="49">
        <v>47131605</v>
      </c>
      <c r="D442" s="49" t="s">
        <v>399</v>
      </c>
      <c r="E442" s="25" t="s">
        <v>515</v>
      </c>
      <c r="F442" s="51" t="s">
        <v>471</v>
      </c>
      <c r="G442" s="14" t="s">
        <v>475</v>
      </c>
      <c r="H442" s="37">
        <v>150000</v>
      </c>
      <c r="I442" s="14" t="s">
        <v>134</v>
      </c>
      <c r="J442" s="14" t="s">
        <v>54</v>
      </c>
    </row>
    <row r="443" spans="1:10" s="7" customFormat="1" ht="45" x14ac:dyDescent="0.25">
      <c r="A443" s="14">
        <f t="shared" si="9"/>
        <v>439</v>
      </c>
      <c r="B443" s="53">
        <v>40</v>
      </c>
      <c r="C443" s="49">
        <v>47131605</v>
      </c>
      <c r="D443" s="49" t="s">
        <v>399</v>
      </c>
      <c r="E443" s="25" t="s">
        <v>516</v>
      </c>
      <c r="F443" s="51" t="s">
        <v>471</v>
      </c>
      <c r="G443" s="14" t="s">
        <v>475</v>
      </c>
      <c r="H443" s="37">
        <v>150000</v>
      </c>
      <c r="I443" s="14" t="s">
        <v>134</v>
      </c>
      <c r="J443" s="14" t="s">
        <v>54</v>
      </c>
    </row>
    <row r="444" spans="1:10" s="7" customFormat="1" ht="45" x14ac:dyDescent="0.25">
      <c r="A444" s="14">
        <f t="shared" si="9"/>
        <v>440</v>
      </c>
      <c r="B444" s="53">
        <v>40</v>
      </c>
      <c r="C444" s="49">
        <v>47131605</v>
      </c>
      <c r="D444" s="49" t="s">
        <v>399</v>
      </c>
      <c r="E444" s="25" t="s">
        <v>517</v>
      </c>
      <c r="F444" s="51" t="s">
        <v>471</v>
      </c>
      <c r="G444" s="14" t="s">
        <v>475</v>
      </c>
      <c r="H444" s="37">
        <v>150000</v>
      </c>
      <c r="I444" s="14" t="s">
        <v>134</v>
      </c>
      <c r="J444" s="14" t="s">
        <v>54</v>
      </c>
    </row>
    <row r="445" spans="1:10" s="7" customFormat="1" ht="30" x14ac:dyDescent="0.25">
      <c r="A445" s="14">
        <f t="shared" si="9"/>
        <v>441</v>
      </c>
      <c r="B445" s="53">
        <v>40</v>
      </c>
      <c r="C445" s="49">
        <v>47121701</v>
      </c>
      <c r="D445" s="49" t="s">
        <v>399</v>
      </c>
      <c r="E445" s="25" t="s">
        <v>518</v>
      </c>
      <c r="F445" s="51" t="s">
        <v>471</v>
      </c>
      <c r="G445" s="14" t="s">
        <v>475</v>
      </c>
      <c r="H445" s="37">
        <v>200000</v>
      </c>
      <c r="I445" s="14" t="s">
        <v>134</v>
      </c>
      <c r="J445" s="14" t="s">
        <v>54</v>
      </c>
    </row>
    <row r="446" spans="1:10" s="7" customFormat="1" ht="30" x14ac:dyDescent="0.25">
      <c r="A446" s="14">
        <f t="shared" si="9"/>
        <v>442</v>
      </c>
      <c r="B446" s="53">
        <v>40</v>
      </c>
      <c r="C446" s="49">
        <v>47121701</v>
      </c>
      <c r="D446" s="49" t="s">
        <v>399</v>
      </c>
      <c r="E446" s="25" t="s">
        <v>519</v>
      </c>
      <c r="F446" s="51" t="s">
        <v>471</v>
      </c>
      <c r="G446" s="14" t="s">
        <v>475</v>
      </c>
      <c r="H446" s="37">
        <v>200000</v>
      </c>
      <c r="I446" s="14" t="s">
        <v>134</v>
      </c>
      <c r="J446" s="14" t="s">
        <v>54</v>
      </c>
    </row>
    <row r="447" spans="1:10" s="7" customFormat="1" ht="30" x14ac:dyDescent="0.25">
      <c r="A447" s="14">
        <f t="shared" si="9"/>
        <v>443</v>
      </c>
      <c r="B447" s="53">
        <v>40</v>
      </c>
      <c r="C447" s="49">
        <v>47121701</v>
      </c>
      <c r="D447" s="49" t="s">
        <v>399</v>
      </c>
      <c r="E447" s="25" t="s">
        <v>520</v>
      </c>
      <c r="F447" s="51" t="s">
        <v>471</v>
      </c>
      <c r="G447" s="14" t="s">
        <v>475</v>
      </c>
      <c r="H447" s="37">
        <v>200000</v>
      </c>
      <c r="I447" s="14" t="s">
        <v>134</v>
      </c>
      <c r="J447" s="14" t="s">
        <v>54</v>
      </c>
    </row>
    <row r="448" spans="1:10" s="7" customFormat="1" ht="30" x14ac:dyDescent="0.25">
      <c r="A448" s="14">
        <f t="shared" si="9"/>
        <v>444</v>
      </c>
      <c r="B448" s="53">
        <v>40</v>
      </c>
      <c r="C448" s="49">
        <v>47121701</v>
      </c>
      <c r="D448" s="49" t="s">
        <v>399</v>
      </c>
      <c r="E448" s="25" t="s">
        <v>521</v>
      </c>
      <c r="F448" s="51" t="s">
        <v>471</v>
      </c>
      <c r="G448" s="14" t="s">
        <v>475</v>
      </c>
      <c r="H448" s="37">
        <v>200000</v>
      </c>
      <c r="I448" s="14" t="s">
        <v>134</v>
      </c>
      <c r="J448" s="14" t="s">
        <v>54</v>
      </c>
    </row>
    <row r="449" spans="1:10" s="7" customFormat="1" ht="30" x14ac:dyDescent="0.25">
      <c r="A449" s="14">
        <f t="shared" si="9"/>
        <v>445</v>
      </c>
      <c r="B449" s="53">
        <v>40</v>
      </c>
      <c r="C449" s="49">
        <v>47131608</v>
      </c>
      <c r="D449" s="49" t="s">
        <v>399</v>
      </c>
      <c r="E449" s="25" t="s">
        <v>522</v>
      </c>
      <c r="F449" s="51" t="s">
        <v>471</v>
      </c>
      <c r="G449" s="14" t="s">
        <v>475</v>
      </c>
      <c r="H449" s="37">
        <v>20000</v>
      </c>
      <c r="I449" s="14" t="s">
        <v>134</v>
      </c>
      <c r="J449" s="14" t="s">
        <v>54</v>
      </c>
    </row>
    <row r="450" spans="1:10" s="7" customFormat="1" ht="30" x14ac:dyDescent="0.25">
      <c r="A450" s="14">
        <f t="shared" si="9"/>
        <v>446</v>
      </c>
      <c r="B450" s="53">
        <v>40</v>
      </c>
      <c r="C450" s="49" t="s">
        <v>523</v>
      </c>
      <c r="D450" s="49" t="s">
        <v>399</v>
      </c>
      <c r="E450" s="25" t="s">
        <v>524</v>
      </c>
      <c r="F450" s="51" t="s">
        <v>471</v>
      </c>
      <c r="G450" s="14" t="s">
        <v>475</v>
      </c>
      <c r="H450" s="37">
        <v>20000</v>
      </c>
      <c r="I450" s="14" t="s">
        <v>134</v>
      </c>
      <c r="J450" s="14" t="s">
        <v>54</v>
      </c>
    </row>
    <row r="451" spans="1:10" s="7" customFormat="1" ht="45" x14ac:dyDescent="0.25">
      <c r="A451" s="14">
        <f t="shared" si="9"/>
        <v>447</v>
      </c>
      <c r="B451" s="53">
        <v>40</v>
      </c>
      <c r="C451" s="49">
        <v>14111703</v>
      </c>
      <c r="D451" s="49" t="s">
        <v>399</v>
      </c>
      <c r="E451" s="25" t="s">
        <v>525</v>
      </c>
      <c r="F451" s="51" t="s">
        <v>471</v>
      </c>
      <c r="G451" s="14" t="s">
        <v>475</v>
      </c>
      <c r="H451" s="37">
        <v>500000</v>
      </c>
      <c r="I451" s="14" t="s">
        <v>134</v>
      </c>
      <c r="J451" s="14" t="s">
        <v>54</v>
      </c>
    </row>
    <row r="452" spans="1:10" s="7" customFormat="1" ht="30" x14ac:dyDescent="0.25">
      <c r="A452" s="14">
        <f t="shared" si="9"/>
        <v>448</v>
      </c>
      <c r="B452" s="53">
        <v>40</v>
      </c>
      <c r="C452" s="49">
        <v>14111704</v>
      </c>
      <c r="D452" s="49" t="s">
        <v>399</v>
      </c>
      <c r="E452" s="25" t="s">
        <v>526</v>
      </c>
      <c r="F452" s="51" t="s">
        <v>471</v>
      </c>
      <c r="G452" s="14" t="s">
        <v>475</v>
      </c>
      <c r="H452" s="37">
        <v>500000</v>
      </c>
      <c r="I452" s="14" t="s">
        <v>134</v>
      </c>
      <c r="J452" s="14" t="s">
        <v>54</v>
      </c>
    </row>
    <row r="453" spans="1:10" s="7" customFormat="1" ht="30" x14ac:dyDescent="0.25">
      <c r="A453" s="14">
        <f t="shared" si="9"/>
        <v>449</v>
      </c>
      <c r="B453" s="53">
        <v>40</v>
      </c>
      <c r="C453" s="49">
        <v>47131812</v>
      </c>
      <c r="D453" s="49" t="s">
        <v>399</v>
      </c>
      <c r="E453" s="73" t="s">
        <v>527</v>
      </c>
      <c r="F453" s="51" t="s">
        <v>471</v>
      </c>
      <c r="G453" s="14" t="s">
        <v>475</v>
      </c>
      <c r="H453" s="37">
        <v>70000</v>
      </c>
      <c r="I453" s="14" t="s">
        <v>134</v>
      </c>
      <c r="J453" s="14" t="s">
        <v>54</v>
      </c>
    </row>
    <row r="454" spans="1:10" s="7" customFormat="1" ht="30" x14ac:dyDescent="0.25">
      <c r="A454" s="14">
        <f t="shared" si="9"/>
        <v>450</v>
      </c>
      <c r="B454" s="53">
        <v>40</v>
      </c>
      <c r="C454" s="49">
        <v>47131602</v>
      </c>
      <c r="D454" s="49" t="s">
        <v>399</v>
      </c>
      <c r="E454" s="74" t="s">
        <v>528</v>
      </c>
      <c r="F454" s="51" t="s">
        <v>471</v>
      </c>
      <c r="G454" s="14" t="s">
        <v>475</v>
      </c>
      <c r="H454" s="37">
        <v>30000</v>
      </c>
      <c r="I454" s="14" t="s">
        <v>134</v>
      </c>
      <c r="J454" s="14" t="s">
        <v>54</v>
      </c>
    </row>
    <row r="455" spans="1:10" s="7" customFormat="1" ht="30" x14ac:dyDescent="0.25">
      <c r="A455" s="14">
        <f t="shared" si="9"/>
        <v>451</v>
      </c>
      <c r="B455" s="53">
        <v>40</v>
      </c>
      <c r="C455" s="49">
        <v>46181504</v>
      </c>
      <c r="D455" s="49" t="s">
        <v>399</v>
      </c>
      <c r="E455" s="75" t="s">
        <v>529</v>
      </c>
      <c r="F455" s="51" t="s">
        <v>471</v>
      </c>
      <c r="G455" s="14" t="s">
        <v>475</v>
      </c>
      <c r="H455" s="37">
        <v>35000</v>
      </c>
      <c r="I455" s="14" t="s">
        <v>134</v>
      </c>
      <c r="J455" s="14" t="s">
        <v>54</v>
      </c>
    </row>
    <row r="456" spans="1:10" s="7" customFormat="1" ht="30" x14ac:dyDescent="0.25">
      <c r="A456" s="14">
        <f t="shared" si="9"/>
        <v>452</v>
      </c>
      <c r="B456" s="53">
        <v>40</v>
      </c>
      <c r="C456" s="49">
        <v>46181504</v>
      </c>
      <c r="D456" s="49" t="s">
        <v>399</v>
      </c>
      <c r="E456" s="75" t="s">
        <v>530</v>
      </c>
      <c r="F456" s="51" t="s">
        <v>471</v>
      </c>
      <c r="G456" s="14" t="s">
        <v>475</v>
      </c>
      <c r="H456" s="37">
        <v>35000</v>
      </c>
      <c r="I456" s="14" t="s">
        <v>134</v>
      </c>
      <c r="J456" s="14" t="s">
        <v>54</v>
      </c>
    </row>
    <row r="457" spans="1:10" s="7" customFormat="1" ht="30" x14ac:dyDescent="0.25">
      <c r="A457" s="14">
        <f t="shared" si="9"/>
        <v>453</v>
      </c>
      <c r="B457" s="53">
        <v>40</v>
      </c>
      <c r="C457" s="49">
        <v>46181504</v>
      </c>
      <c r="D457" s="49" t="s">
        <v>399</v>
      </c>
      <c r="E457" s="75" t="s">
        <v>531</v>
      </c>
      <c r="F457" s="51" t="s">
        <v>471</v>
      </c>
      <c r="G457" s="14" t="s">
        <v>475</v>
      </c>
      <c r="H457" s="37">
        <v>35000</v>
      </c>
      <c r="I457" s="14" t="s">
        <v>134</v>
      </c>
      <c r="J457" s="14" t="s">
        <v>54</v>
      </c>
    </row>
    <row r="458" spans="1:10" s="7" customFormat="1" ht="30" x14ac:dyDescent="0.25">
      <c r="A458" s="14">
        <f t="shared" si="9"/>
        <v>454</v>
      </c>
      <c r="B458" s="53">
        <v>40</v>
      </c>
      <c r="C458" s="49">
        <v>53131608</v>
      </c>
      <c r="D458" s="49" t="s">
        <v>399</v>
      </c>
      <c r="E458" s="76" t="s">
        <v>532</v>
      </c>
      <c r="F458" s="51" t="s">
        <v>471</v>
      </c>
      <c r="G458" s="14" t="s">
        <v>475</v>
      </c>
      <c r="H458" s="37">
        <v>250000</v>
      </c>
      <c r="I458" s="14" t="s">
        <v>134</v>
      </c>
      <c r="J458" s="14" t="s">
        <v>54</v>
      </c>
    </row>
    <row r="459" spans="1:10" s="7" customFormat="1" ht="30" x14ac:dyDescent="0.25">
      <c r="A459" s="14">
        <f t="shared" si="9"/>
        <v>455</v>
      </c>
      <c r="B459" s="53">
        <v>40</v>
      </c>
      <c r="C459" s="49" t="s">
        <v>533</v>
      </c>
      <c r="D459" s="49" t="s">
        <v>399</v>
      </c>
      <c r="E459" s="77" t="s">
        <v>534</v>
      </c>
      <c r="F459" s="51" t="s">
        <v>471</v>
      </c>
      <c r="G459" s="14" t="s">
        <v>475</v>
      </c>
      <c r="H459" s="37">
        <v>200000</v>
      </c>
      <c r="I459" s="14" t="s">
        <v>134</v>
      </c>
      <c r="J459" s="14" t="s">
        <v>54</v>
      </c>
    </row>
    <row r="460" spans="1:10" s="7" customFormat="1" ht="30" x14ac:dyDescent="0.25">
      <c r="A460" s="14">
        <f t="shared" si="9"/>
        <v>456</v>
      </c>
      <c r="B460" s="53">
        <v>40</v>
      </c>
      <c r="C460" s="49">
        <v>47131830</v>
      </c>
      <c r="D460" s="49" t="s">
        <v>399</v>
      </c>
      <c r="E460" s="78" t="s">
        <v>535</v>
      </c>
      <c r="F460" s="51" t="s">
        <v>471</v>
      </c>
      <c r="G460" s="14" t="s">
        <v>475</v>
      </c>
      <c r="H460" s="37">
        <v>80000</v>
      </c>
      <c r="I460" s="14" t="s">
        <v>134</v>
      </c>
      <c r="J460" s="14" t="s">
        <v>54</v>
      </c>
    </row>
    <row r="461" spans="1:10" s="7" customFormat="1" ht="30" x14ac:dyDescent="0.25">
      <c r="A461" s="14">
        <f t="shared" si="9"/>
        <v>457</v>
      </c>
      <c r="B461" s="53">
        <v>40</v>
      </c>
      <c r="C461" s="50">
        <v>40141742</v>
      </c>
      <c r="D461" s="50" t="s">
        <v>399</v>
      </c>
      <c r="E461" s="78" t="s">
        <v>536</v>
      </c>
      <c r="F461" s="52" t="s">
        <v>471</v>
      </c>
      <c r="G461" s="55" t="s">
        <v>475</v>
      </c>
      <c r="H461" s="37">
        <v>50000</v>
      </c>
      <c r="I461" s="14" t="s">
        <v>134</v>
      </c>
      <c r="J461" s="14" t="s">
        <v>54</v>
      </c>
    </row>
    <row r="462" spans="1:10" s="7" customFormat="1" ht="30" x14ac:dyDescent="0.25">
      <c r="A462" s="14">
        <f t="shared" si="9"/>
        <v>458</v>
      </c>
      <c r="B462" s="53">
        <v>40</v>
      </c>
      <c r="C462" s="49">
        <v>47121803</v>
      </c>
      <c r="D462" s="50" t="s">
        <v>399</v>
      </c>
      <c r="E462" s="79" t="s">
        <v>537</v>
      </c>
      <c r="F462" s="52" t="s">
        <v>471</v>
      </c>
      <c r="G462" s="55" t="s">
        <v>475</v>
      </c>
      <c r="H462" s="37">
        <v>50000</v>
      </c>
      <c r="I462" s="14" t="s">
        <v>134</v>
      </c>
      <c r="J462" s="14" t="s">
        <v>54</v>
      </c>
    </row>
    <row r="463" spans="1:10" s="7" customFormat="1" ht="45" x14ac:dyDescent="0.25">
      <c r="A463" s="14">
        <f t="shared" si="9"/>
        <v>459</v>
      </c>
      <c r="B463" s="53">
        <v>40</v>
      </c>
      <c r="C463" s="49">
        <v>47121803</v>
      </c>
      <c r="D463" s="50" t="s">
        <v>399</v>
      </c>
      <c r="E463" s="79" t="s">
        <v>538</v>
      </c>
      <c r="F463" s="52" t="s">
        <v>471</v>
      </c>
      <c r="G463" s="55" t="s">
        <v>475</v>
      </c>
      <c r="H463" s="37">
        <v>100000</v>
      </c>
      <c r="I463" s="14" t="s">
        <v>134</v>
      </c>
      <c r="J463" s="14" t="s">
        <v>54</v>
      </c>
    </row>
    <row r="464" spans="1:10" s="7" customFormat="1" ht="30" x14ac:dyDescent="0.25">
      <c r="A464" s="14">
        <f t="shared" si="9"/>
        <v>460</v>
      </c>
      <c r="B464" s="53">
        <v>40</v>
      </c>
      <c r="C464" s="49">
        <v>47131501</v>
      </c>
      <c r="D464" s="50" t="s">
        <v>399</v>
      </c>
      <c r="E464" s="79" t="s">
        <v>539</v>
      </c>
      <c r="F464" s="52" t="s">
        <v>471</v>
      </c>
      <c r="G464" s="55" t="s">
        <v>475</v>
      </c>
      <c r="H464" s="37">
        <v>100000</v>
      </c>
      <c r="I464" s="14" t="s">
        <v>134</v>
      </c>
      <c r="J464" s="14" t="s">
        <v>54</v>
      </c>
    </row>
    <row r="465" spans="1:10" ht="15.75" thickBot="1" x14ac:dyDescent="0.3">
      <c r="A465" s="5"/>
      <c r="B465" s="3"/>
      <c r="C465" s="8"/>
      <c r="D465" s="8"/>
      <c r="E465" s="80"/>
      <c r="F465" s="5"/>
      <c r="G465" s="5"/>
      <c r="H465" s="84"/>
      <c r="I465" s="5"/>
      <c r="J465" s="5"/>
    </row>
    <row r="466" spans="1:10" ht="15.75" thickBot="1" x14ac:dyDescent="0.3">
      <c r="A466" s="5"/>
      <c r="B466" s="3"/>
      <c r="C466" s="8"/>
      <c r="D466" s="8"/>
      <c r="E466" s="80"/>
      <c r="F466" s="5"/>
      <c r="G466" s="82"/>
      <c r="H466" s="94">
        <f>SUM(H5:H465)</f>
        <v>667011863.07666683</v>
      </c>
      <c r="I466" s="83"/>
      <c r="J466" s="5"/>
    </row>
    <row r="467" spans="1:10" x14ac:dyDescent="0.25">
      <c r="E467" s="81"/>
    </row>
    <row r="468" spans="1:10" x14ac:dyDescent="0.25">
      <c r="E468" s="81"/>
    </row>
    <row r="469" spans="1:10" x14ac:dyDescent="0.25">
      <c r="E469" s="81"/>
    </row>
    <row r="470" spans="1:10" x14ac:dyDescent="0.25">
      <c r="E470" s="81"/>
    </row>
    <row r="471" spans="1:10" x14ac:dyDescent="0.25">
      <c r="E471" s="81"/>
    </row>
    <row r="472" spans="1:10" x14ac:dyDescent="0.25">
      <c r="E472" s="81"/>
    </row>
    <row r="473" spans="1:10" x14ac:dyDescent="0.25">
      <c r="E473" s="81"/>
    </row>
    <row r="474" spans="1:10" x14ac:dyDescent="0.25">
      <c r="E474" s="81"/>
    </row>
    <row r="475" spans="1:10" x14ac:dyDescent="0.25">
      <c r="E475" s="81"/>
    </row>
    <row r="476" spans="1:10" x14ac:dyDescent="0.25">
      <c r="E476" s="81"/>
    </row>
    <row r="477" spans="1:10" x14ac:dyDescent="0.25">
      <c r="E477" s="81"/>
    </row>
    <row r="478" spans="1:10" x14ac:dyDescent="0.25">
      <c r="E478" s="81"/>
    </row>
    <row r="479" spans="1:10" x14ac:dyDescent="0.25">
      <c r="E479" s="81"/>
    </row>
    <row r="480" spans="1:10" x14ac:dyDescent="0.25">
      <c r="E480" s="81"/>
    </row>
    <row r="481" spans="5:5" x14ac:dyDescent="0.25">
      <c r="E481" s="81"/>
    </row>
    <row r="482" spans="5:5" x14ac:dyDescent="0.25">
      <c r="E482" s="81"/>
    </row>
    <row r="483" spans="5:5" x14ac:dyDescent="0.25">
      <c r="E483" s="81"/>
    </row>
    <row r="484" spans="5:5" x14ac:dyDescent="0.25">
      <c r="E484" s="81"/>
    </row>
    <row r="485" spans="5:5" x14ac:dyDescent="0.25">
      <c r="E485" s="81"/>
    </row>
    <row r="486" spans="5:5" x14ac:dyDescent="0.25">
      <c r="E486" s="81"/>
    </row>
    <row r="487" spans="5:5" x14ac:dyDescent="0.25">
      <c r="E487" s="81"/>
    </row>
    <row r="488" spans="5:5" x14ac:dyDescent="0.25">
      <c r="E488" s="81"/>
    </row>
    <row r="489" spans="5:5" x14ac:dyDescent="0.25">
      <c r="E489" s="81"/>
    </row>
    <row r="490" spans="5:5" x14ac:dyDescent="0.25">
      <c r="E490" s="81"/>
    </row>
    <row r="491" spans="5:5" x14ac:dyDescent="0.25">
      <c r="E491" s="81"/>
    </row>
    <row r="492" spans="5:5" x14ac:dyDescent="0.25">
      <c r="E492" s="81"/>
    </row>
    <row r="493" spans="5:5" x14ac:dyDescent="0.25">
      <c r="E493" s="81"/>
    </row>
    <row r="494" spans="5:5" x14ac:dyDescent="0.25">
      <c r="E494" s="81"/>
    </row>
    <row r="495" spans="5:5" x14ac:dyDescent="0.25">
      <c r="E495" s="81"/>
    </row>
    <row r="496" spans="5:5" x14ac:dyDescent="0.25">
      <c r="E496" s="81"/>
    </row>
    <row r="497" spans="5:5" x14ac:dyDescent="0.25">
      <c r="E497" s="81"/>
    </row>
    <row r="498" spans="5:5" x14ac:dyDescent="0.25">
      <c r="E498" s="81"/>
    </row>
    <row r="499" spans="5:5" x14ac:dyDescent="0.25">
      <c r="E499" s="81"/>
    </row>
    <row r="500" spans="5:5" x14ac:dyDescent="0.25">
      <c r="E500" s="81"/>
    </row>
    <row r="501" spans="5:5" x14ac:dyDescent="0.25">
      <c r="E501" s="81"/>
    </row>
    <row r="502" spans="5:5" x14ac:dyDescent="0.25">
      <c r="E502" s="81"/>
    </row>
    <row r="503" spans="5:5" x14ac:dyDescent="0.25">
      <c r="E503" s="81"/>
    </row>
    <row r="504" spans="5:5" x14ac:dyDescent="0.25">
      <c r="E504" s="81"/>
    </row>
    <row r="505" spans="5:5" x14ac:dyDescent="0.25">
      <c r="E505" s="81"/>
    </row>
    <row r="506" spans="5:5" x14ac:dyDescent="0.25">
      <c r="E506" s="81"/>
    </row>
    <row r="507" spans="5:5" x14ac:dyDescent="0.25">
      <c r="E507" s="81"/>
    </row>
    <row r="508" spans="5:5" x14ac:dyDescent="0.25">
      <c r="E508" s="81"/>
    </row>
    <row r="509" spans="5:5" x14ac:dyDescent="0.25">
      <c r="E509" s="81"/>
    </row>
    <row r="510" spans="5:5" x14ac:dyDescent="0.25">
      <c r="E510" s="81"/>
    </row>
    <row r="511" spans="5:5" x14ac:dyDescent="0.25">
      <c r="E511" s="81"/>
    </row>
    <row r="512" spans="5:5" x14ac:dyDescent="0.25">
      <c r="E512" s="81"/>
    </row>
    <row r="513" spans="5:5" x14ac:dyDescent="0.25">
      <c r="E513" s="81"/>
    </row>
    <row r="514" spans="5:5" x14ac:dyDescent="0.25">
      <c r="E514" s="81"/>
    </row>
    <row r="515" spans="5:5" x14ac:dyDescent="0.25">
      <c r="E515" s="81"/>
    </row>
    <row r="516" spans="5:5" x14ac:dyDescent="0.25">
      <c r="E516" s="81"/>
    </row>
    <row r="517" spans="5:5" x14ac:dyDescent="0.25">
      <c r="E517" s="81"/>
    </row>
    <row r="518" spans="5:5" x14ac:dyDescent="0.25">
      <c r="E518" s="81"/>
    </row>
    <row r="519" spans="5:5" x14ac:dyDescent="0.25">
      <c r="E519" s="81"/>
    </row>
    <row r="520" spans="5:5" x14ac:dyDescent="0.25">
      <c r="E520" s="81"/>
    </row>
    <row r="521" spans="5:5" x14ac:dyDescent="0.25">
      <c r="E521" s="81"/>
    </row>
    <row r="522" spans="5:5" x14ac:dyDescent="0.25">
      <c r="E522" s="81"/>
    </row>
    <row r="523" spans="5:5" x14ac:dyDescent="0.25">
      <c r="E523" s="81"/>
    </row>
    <row r="524" spans="5:5" x14ac:dyDescent="0.25">
      <c r="E524" s="81"/>
    </row>
    <row r="525" spans="5:5" x14ac:dyDescent="0.25">
      <c r="E525" s="81"/>
    </row>
    <row r="526" spans="5:5" x14ac:dyDescent="0.25">
      <c r="E526" s="81"/>
    </row>
    <row r="527" spans="5:5" x14ac:dyDescent="0.25">
      <c r="E527" s="81"/>
    </row>
    <row r="528" spans="5:5" x14ac:dyDescent="0.25">
      <c r="E528" s="81"/>
    </row>
    <row r="529" spans="5:5" x14ac:dyDescent="0.25">
      <c r="E529" s="81"/>
    </row>
    <row r="530" spans="5:5" x14ac:dyDescent="0.25">
      <c r="E530" s="81"/>
    </row>
    <row r="531" spans="5:5" x14ac:dyDescent="0.25">
      <c r="E531" s="81"/>
    </row>
    <row r="532" spans="5:5" x14ac:dyDescent="0.25">
      <c r="E532" s="81"/>
    </row>
    <row r="533" spans="5:5" x14ac:dyDescent="0.25">
      <c r="E533" s="81"/>
    </row>
    <row r="534" spans="5:5" x14ac:dyDescent="0.25">
      <c r="E534" s="81"/>
    </row>
    <row r="535" spans="5:5" x14ac:dyDescent="0.25">
      <c r="E535" s="81"/>
    </row>
    <row r="536" spans="5:5" x14ac:dyDescent="0.25">
      <c r="E536" s="81"/>
    </row>
    <row r="537" spans="5:5" x14ac:dyDescent="0.25">
      <c r="E537" s="81"/>
    </row>
    <row r="538" spans="5:5" x14ac:dyDescent="0.25">
      <c r="E538" s="81"/>
    </row>
    <row r="539" spans="5:5" x14ac:dyDescent="0.25">
      <c r="E539" s="81"/>
    </row>
    <row r="540" spans="5:5" x14ac:dyDescent="0.25">
      <c r="E540" s="81"/>
    </row>
    <row r="541" spans="5:5" x14ac:dyDescent="0.25">
      <c r="E541" s="81"/>
    </row>
    <row r="542" spans="5:5" x14ac:dyDescent="0.25">
      <c r="E542" s="81"/>
    </row>
    <row r="543" spans="5:5" x14ac:dyDescent="0.25">
      <c r="E543" s="81"/>
    </row>
    <row r="544" spans="5:5" x14ac:dyDescent="0.25">
      <c r="E544" s="81"/>
    </row>
    <row r="545" spans="5:5" x14ac:dyDescent="0.25">
      <c r="E545" s="81"/>
    </row>
    <row r="546" spans="5:5" x14ac:dyDescent="0.25">
      <c r="E546" s="81"/>
    </row>
    <row r="547" spans="5:5" x14ac:dyDescent="0.25">
      <c r="E547" s="81"/>
    </row>
    <row r="548" spans="5:5" x14ac:dyDescent="0.25">
      <c r="E548" s="81"/>
    </row>
    <row r="549" spans="5:5" x14ac:dyDescent="0.25">
      <c r="E549" s="81"/>
    </row>
    <row r="550" spans="5:5" x14ac:dyDescent="0.25">
      <c r="E550" s="81"/>
    </row>
    <row r="551" spans="5:5" x14ac:dyDescent="0.25">
      <c r="E551" s="81"/>
    </row>
    <row r="552" spans="5:5" x14ac:dyDescent="0.25">
      <c r="E552" s="81"/>
    </row>
    <row r="553" spans="5:5" x14ac:dyDescent="0.25">
      <c r="E553" s="81"/>
    </row>
    <row r="554" spans="5:5" x14ac:dyDescent="0.25">
      <c r="E554" s="81"/>
    </row>
    <row r="555" spans="5:5" x14ac:dyDescent="0.25">
      <c r="E555" s="81"/>
    </row>
    <row r="556" spans="5:5" x14ac:dyDescent="0.25">
      <c r="E556" s="81"/>
    </row>
    <row r="557" spans="5:5" x14ac:dyDescent="0.25">
      <c r="E557" s="81"/>
    </row>
    <row r="558" spans="5:5" x14ac:dyDescent="0.25">
      <c r="E558" s="81"/>
    </row>
    <row r="559" spans="5:5" x14ac:dyDescent="0.25">
      <c r="E559" s="81"/>
    </row>
    <row r="560" spans="5:5" x14ac:dyDescent="0.25">
      <c r="E560" s="81"/>
    </row>
    <row r="561" spans="5:5" x14ac:dyDescent="0.25">
      <c r="E561" s="81"/>
    </row>
    <row r="562" spans="5:5" x14ac:dyDescent="0.25">
      <c r="E562" s="81"/>
    </row>
    <row r="563" spans="5:5" x14ac:dyDescent="0.25">
      <c r="E563" s="81"/>
    </row>
    <row r="564" spans="5:5" x14ac:dyDescent="0.25">
      <c r="E564" s="81"/>
    </row>
    <row r="565" spans="5:5" x14ac:dyDescent="0.25">
      <c r="E565" s="81"/>
    </row>
    <row r="566" spans="5:5" x14ac:dyDescent="0.25">
      <c r="E566" s="81"/>
    </row>
    <row r="567" spans="5:5" x14ac:dyDescent="0.25">
      <c r="E567" s="81"/>
    </row>
    <row r="568" spans="5:5" x14ac:dyDescent="0.25">
      <c r="E568" s="81"/>
    </row>
    <row r="569" spans="5:5" x14ac:dyDescent="0.25">
      <c r="E569" s="81"/>
    </row>
    <row r="570" spans="5:5" x14ac:dyDescent="0.25">
      <c r="E570" s="81"/>
    </row>
    <row r="571" spans="5:5" x14ac:dyDescent="0.25">
      <c r="E571" s="81"/>
    </row>
    <row r="572" spans="5:5" x14ac:dyDescent="0.25">
      <c r="E572" s="81"/>
    </row>
    <row r="573" spans="5:5" x14ac:dyDescent="0.25">
      <c r="E573" s="81"/>
    </row>
    <row r="574" spans="5:5" x14ac:dyDescent="0.25">
      <c r="E574" s="81"/>
    </row>
    <row r="575" spans="5:5" x14ac:dyDescent="0.25">
      <c r="E575" s="81"/>
    </row>
    <row r="576" spans="5:5" x14ac:dyDescent="0.25">
      <c r="E576" s="81"/>
    </row>
    <row r="577" spans="5:5" x14ac:dyDescent="0.25">
      <c r="E577" s="81"/>
    </row>
    <row r="578" spans="5:5" x14ac:dyDescent="0.25">
      <c r="E578" s="81"/>
    </row>
    <row r="579" spans="5:5" x14ac:dyDescent="0.25">
      <c r="E579" s="81"/>
    </row>
    <row r="580" spans="5:5" x14ac:dyDescent="0.25">
      <c r="E580" s="81"/>
    </row>
    <row r="581" spans="5:5" x14ac:dyDescent="0.25">
      <c r="E581" s="81"/>
    </row>
    <row r="582" spans="5:5" x14ac:dyDescent="0.25">
      <c r="E582" s="81"/>
    </row>
    <row r="583" spans="5:5" x14ac:dyDescent="0.25">
      <c r="E583" s="81"/>
    </row>
    <row r="584" spans="5:5" x14ac:dyDescent="0.25">
      <c r="E584" s="81"/>
    </row>
    <row r="585" spans="5:5" x14ac:dyDescent="0.25">
      <c r="E585" s="81"/>
    </row>
    <row r="586" spans="5:5" x14ac:dyDescent="0.25">
      <c r="E586" s="81"/>
    </row>
    <row r="587" spans="5:5" x14ac:dyDescent="0.25">
      <c r="E587" s="81"/>
    </row>
    <row r="588" spans="5:5" x14ac:dyDescent="0.25">
      <c r="E588" s="81"/>
    </row>
    <row r="589" spans="5:5" x14ac:dyDescent="0.25">
      <c r="E589" s="81"/>
    </row>
    <row r="590" spans="5:5" x14ac:dyDescent="0.25">
      <c r="E590" s="81"/>
    </row>
    <row r="591" spans="5:5" x14ac:dyDescent="0.25">
      <c r="E591" s="81"/>
    </row>
    <row r="592" spans="5:5" x14ac:dyDescent="0.25">
      <c r="E592" s="81"/>
    </row>
    <row r="593" spans="5:5" x14ac:dyDescent="0.25">
      <c r="E593" s="81"/>
    </row>
    <row r="594" spans="5:5" x14ac:dyDescent="0.25">
      <c r="E594" s="81"/>
    </row>
    <row r="595" spans="5:5" x14ac:dyDescent="0.25">
      <c r="E595" s="81"/>
    </row>
    <row r="596" spans="5:5" x14ac:dyDescent="0.25">
      <c r="E596" s="81"/>
    </row>
    <row r="597" spans="5:5" x14ac:dyDescent="0.25">
      <c r="E597" s="81"/>
    </row>
    <row r="598" spans="5:5" x14ac:dyDescent="0.25">
      <c r="E598" s="81"/>
    </row>
    <row r="599" spans="5:5" x14ac:dyDescent="0.25">
      <c r="E599" s="81"/>
    </row>
    <row r="600" spans="5:5" x14ac:dyDescent="0.25">
      <c r="E600" s="81"/>
    </row>
    <row r="601" spans="5:5" x14ac:dyDescent="0.25">
      <c r="E601" s="81"/>
    </row>
    <row r="602" spans="5:5" x14ac:dyDescent="0.25">
      <c r="E602" s="81"/>
    </row>
    <row r="603" spans="5:5" x14ac:dyDescent="0.25">
      <c r="E603" s="81"/>
    </row>
    <row r="604" spans="5:5" x14ac:dyDescent="0.25">
      <c r="E604" s="81"/>
    </row>
    <row r="605" spans="5:5" x14ac:dyDescent="0.25">
      <c r="E605" s="81"/>
    </row>
    <row r="606" spans="5:5" x14ac:dyDescent="0.25">
      <c r="E606" s="81"/>
    </row>
    <row r="607" spans="5:5" x14ac:dyDescent="0.25">
      <c r="E607" s="81"/>
    </row>
    <row r="608" spans="5:5" x14ac:dyDescent="0.25">
      <c r="E608" s="81"/>
    </row>
    <row r="609" spans="5:5" x14ac:dyDescent="0.25">
      <c r="E609" s="81"/>
    </row>
    <row r="610" spans="5:5" x14ac:dyDescent="0.25">
      <c r="E610" s="81"/>
    </row>
    <row r="611" spans="5:5" x14ac:dyDescent="0.25">
      <c r="E611" s="81"/>
    </row>
    <row r="612" spans="5:5" x14ac:dyDescent="0.25">
      <c r="E612" s="81"/>
    </row>
    <row r="613" spans="5:5" x14ac:dyDescent="0.25">
      <c r="E613" s="81"/>
    </row>
    <row r="614" spans="5:5" x14ac:dyDescent="0.25">
      <c r="E614" s="81"/>
    </row>
    <row r="615" spans="5:5" x14ac:dyDescent="0.25">
      <c r="E615" s="81"/>
    </row>
    <row r="616" spans="5:5" x14ac:dyDescent="0.25">
      <c r="E616" s="81"/>
    </row>
    <row r="617" spans="5:5" x14ac:dyDescent="0.25">
      <c r="E617" s="81"/>
    </row>
    <row r="618" spans="5:5" x14ac:dyDescent="0.25">
      <c r="E618" s="81"/>
    </row>
    <row r="619" spans="5:5" x14ac:dyDescent="0.25">
      <c r="E619" s="81"/>
    </row>
    <row r="620" spans="5:5" x14ac:dyDescent="0.25">
      <c r="E620" s="81"/>
    </row>
    <row r="621" spans="5:5" x14ac:dyDescent="0.25">
      <c r="E621" s="81"/>
    </row>
    <row r="622" spans="5:5" x14ac:dyDescent="0.25">
      <c r="E622" s="81"/>
    </row>
    <row r="623" spans="5:5" x14ac:dyDescent="0.25">
      <c r="E623" s="81"/>
    </row>
    <row r="624" spans="5:5" x14ac:dyDescent="0.25">
      <c r="E624" s="81"/>
    </row>
    <row r="625" spans="5:5" x14ac:dyDescent="0.25">
      <c r="E625" s="81"/>
    </row>
    <row r="626" spans="5:5" x14ac:dyDescent="0.25">
      <c r="E626" s="81"/>
    </row>
    <row r="627" spans="5:5" x14ac:dyDescent="0.25">
      <c r="E627" s="81"/>
    </row>
    <row r="628" spans="5:5" x14ac:dyDescent="0.25">
      <c r="E628" s="81"/>
    </row>
    <row r="629" spans="5:5" x14ac:dyDescent="0.25">
      <c r="E629" s="81"/>
    </row>
    <row r="630" spans="5:5" x14ac:dyDescent="0.25">
      <c r="E630" s="81"/>
    </row>
    <row r="631" spans="5:5" x14ac:dyDescent="0.25">
      <c r="E631" s="81"/>
    </row>
    <row r="632" spans="5:5" x14ac:dyDescent="0.25">
      <c r="E632" s="81"/>
    </row>
    <row r="633" spans="5:5" x14ac:dyDescent="0.25">
      <c r="E633" s="81"/>
    </row>
    <row r="634" spans="5:5" x14ac:dyDescent="0.25">
      <c r="E634" s="81"/>
    </row>
    <row r="635" spans="5:5" x14ac:dyDescent="0.25">
      <c r="E635" s="81"/>
    </row>
    <row r="636" spans="5:5" x14ac:dyDescent="0.25">
      <c r="E636" s="81"/>
    </row>
    <row r="637" spans="5:5" x14ac:dyDescent="0.25">
      <c r="E637" s="81"/>
    </row>
    <row r="638" spans="5:5" x14ac:dyDescent="0.25">
      <c r="E638" s="81"/>
    </row>
    <row r="639" spans="5:5" x14ac:dyDescent="0.25">
      <c r="E639" s="81"/>
    </row>
    <row r="640" spans="5:5" x14ac:dyDescent="0.25">
      <c r="E640" s="81"/>
    </row>
    <row r="641" spans="5:5" x14ac:dyDescent="0.25">
      <c r="E641" s="81"/>
    </row>
    <row r="642" spans="5:5" x14ac:dyDescent="0.25">
      <c r="E642" s="81"/>
    </row>
    <row r="643" spans="5:5" x14ac:dyDescent="0.25">
      <c r="E643" s="81"/>
    </row>
    <row r="644" spans="5:5" x14ac:dyDescent="0.25">
      <c r="E644" s="81"/>
    </row>
    <row r="645" spans="5:5" x14ac:dyDescent="0.25">
      <c r="E645" s="81"/>
    </row>
    <row r="646" spans="5:5" x14ac:dyDescent="0.25">
      <c r="E646" s="81"/>
    </row>
    <row r="647" spans="5:5" x14ac:dyDescent="0.25">
      <c r="E647" s="81"/>
    </row>
    <row r="648" spans="5:5" x14ac:dyDescent="0.25">
      <c r="E648" s="81"/>
    </row>
    <row r="649" spans="5:5" x14ac:dyDescent="0.25">
      <c r="E649" s="81"/>
    </row>
    <row r="650" spans="5:5" x14ac:dyDescent="0.25">
      <c r="E650" s="81"/>
    </row>
    <row r="651" spans="5:5" x14ac:dyDescent="0.25">
      <c r="E651" s="81"/>
    </row>
    <row r="652" spans="5:5" x14ac:dyDescent="0.25">
      <c r="E652" s="81"/>
    </row>
    <row r="653" spans="5:5" x14ac:dyDescent="0.25">
      <c r="E653" s="81"/>
    </row>
    <row r="654" spans="5:5" x14ac:dyDescent="0.25">
      <c r="E654" s="81"/>
    </row>
    <row r="655" spans="5:5" x14ac:dyDescent="0.25">
      <c r="E655" s="81"/>
    </row>
    <row r="656" spans="5:5" x14ac:dyDescent="0.25">
      <c r="E656" s="81"/>
    </row>
    <row r="657" spans="5:5" x14ac:dyDescent="0.25">
      <c r="E657" s="81"/>
    </row>
    <row r="658" spans="5:5" x14ac:dyDescent="0.25">
      <c r="E658" s="81"/>
    </row>
    <row r="659" spans="5:5" x14ac:dyDescent="0.25">
      <c r="E659" s="81"/>
    </row>
    <row r="660" spans="5:5" x14ac:dyDescent="0.25">
      <c r="E660" s="81"/>
    </row>
    <row r="661" spans="5:5" x14ac:dyDescent="0.25">
      <c r="E661" s="81"/>
    </row>
    <row r="662" spans="5:5" x14ac:dyDescent="0.25">
      <c r="E662" s="81"/>
    </row>
    <row r="663" spans="5:5" x14ac:dyDescent="0.25">
      <c r="E663" s="81"/>
    </row>
    <row r="664" spans="5:5" x14ac:dyDescent="0.25">
      <c r="E664" s="81"/>
    </row>
    <row r="665" spans="5:5" x14ac:dyDescent="0.25">
      <c r="E665" s="81"/>
    </row>
    <row r="666" spans="5:5" x14ac:dyDescent="0.25">
      <c r="E666" s="81"/>
    </row>
    <row r="667" spans="5:5" x14ac:dyDescent="0.25">
      <c r="E667" s="81"/>
    </row>
    <row r="668" spans="5:5" x14ac:dyDescent="0.25">
      <c r="E668" s="81"/>
    </row>
    <row r="669" spans="5:5" x14ac:dyDescent="0.25">
      <c r="E669" s="81"/>
    </row>
    <row r="670" spans="5:5" x14ac:dyDescent="0.25">
      <c r="E670" s="81"/>
    </row>
    <row r="671" spans="5:5" x14ac:dyDescent="0.25">
      <c r="E671" s="81"/>
    </row>
    <row r="672" spans="5:5" x14ac:dyDescent="0.25">
      <c r="E672" s="81"/>
    </row>
    <row r="673" spans="5:5" x14ac:dyDescent="0.25">
      <c r="E673" s="81"/>
    </row>
    <row r="674" spans="5:5" x14ac:dyDescent="0.25">
      <c r="E674" s="81"/>
    </row>
    <row r="675" spans="5:5" x14ac:dyDescent="0.25">
      <c r="E675" s="81"/>
    </row>
    <row r="676" spans="5:5" x14ac:dyDescent="0.25">
      <c r="E676" s="81"/>
    </row>
    <row r="677" spans="5:5" x14ac:dyDescent="0.25">
      <c r="E677" s="81"/>
    </row>
    <row r="678" spans="5:5" x14ac:dyDescent="0.25">
      <c r="E678" s="81"/>
    </row>
    <row r="679" spans="5:5" x14ac:dyDescent="0.25">
      <c r="E679" s="81"/>
    </row>
    <row r="680" spans="5:5" x14ac:dyDescent="0.25">
      <c r="E680" s="81"/>
    </row>
    <row r="681" spans="5:5" x14ac:dyDescent="0.25">
      <c r="E681" s="81"/>
    </row>
    <row r="682" spans="5:5" x14ac:dyDescent="0.25">
      <c r="E682" s="81"/>
    </row>
    <row r="683" spans="5:5" x14ac:dyDescent="0.25">
      <c r="E683" s="81"/>
    </row>
    <row r="684" spans="5:5" x14ac:dyDescent="0.25">
      <c r="E684" s="81"/>
    </row>
    <row r="685" spans="5:5" x14ac:dyDescent="0.25">
      <c r="E685" s="81"/>
    </row>
    <row r="686" spans="5:5" x14ac:dyDescent="0.25">
      <c r="E686" s="81"/>
    </row>
    <row r="687" spans="5:5" x14ac:dyDescent="0.25">
      <c r="E687" s="81"/>
    </row>
    <row r="688" spans="5:5" x14ac:dyDescent="0.25">
      <c r="E688" s="81"/>
    </row>
    <row r="689" spans="5:5" x14ac:dyDescent="0.25">
      <c r="E689" s="81"/>
    </row>
    <row r="690" spans="5:5" x14ac:dyDescent="0.25">
      <c r="E690" s="81"/>
    </row>
    <row r="691" spans="5:5" x14ac:dyDescent="0.25">
      <c r="E691" s="81"/>
    </row>
    <row r="692" spans="5:5" x14ac:dyDescent="0.25">
      <c r="E692" s="81"/>
    </row>
    <row r="693" spans="5:5" x14ac:dyDescent="0.25">
      <c r="E693" s="81"/>
    </row>
    <row r="694" spans="5:5" x14ac:dyDescent="0.25">
      <c r="E694" s="81"/>
    </row>
    <row r="695" spans="5:5" x14ac:dyDescent="0.25">
      <c r="E695" s="81"/>
    </row>
    <row r="696" spans="5:5" x14ac:dyDescent="0.25">
      <c r="E696" s="81"/>
    </row>
    <row r="697" spans="5:5" x14ac:dyDescent="0.25">
      <c r="E697" s="81"/>
    </row>
    <row r="698" spans="5:5" x14ac:dyDescent="0.25">
      <c r="E698" s="81"/>
    </row>
    <row r="699" spans="5:5" x14ac:dyDescent="0.25">
      <c r="E699" s="81"/>
    </row>
    <row r="700" spans="5:5" x14ac:dyDescent="0.25">
      <c r="E700" s="81"/>
    </row>
    <row r="701" spans="5:5" x14ac:dyDescent="0.25">
      <c r="E701" s="81"/>
    </row>
    <row r="702" spans="5:5" x14ac:dyDescent="0.25">
      <c r="E702" s="81"/>
    </row>
    <row r="703" spans="5:5" x14ac:dyDescent="0.25">
      <c r="E703" s="81"/>
    </row>
    <row r="704" spans="5:5" x14ac:dyDescent="0.25">
      <c r="E704" s="81"/>
    </row>
    <row r="705" spans="5:5" x14ac:dyDescent="0.25">
      <c r="E705" s="81"/>
    </row>
    <row r="706" spans="5:5" x14ac:dyDescent="0.25">
      <c r="E706" s="81"/>
    </row>
    <row r="707" spans="5:5" x14ac:dyDescent="0.25">
      <c r="E707" s="81"/>
    </row>
    <row r="708" spans="5:5" x14ac:dyDescent="0.25">
      <c r="E708" s="81"/>
    </row>
    <row r="709" spans="5:5" x14ac:dyDescent="0.25">
      <c r="E709" s="81"/>
    </row>
    <row r="710" spans="5:5" x14ac:dyDescent="0.25">
      <c r="E710" s="81"/>
    </row>
    <row r="711" spans="5:5" x14ac:dyDescent="0.25">
      <c r="E711" s="81"/>
    </row>
    <row r="712" spans="5:5" x14ac:dyDescent="0.25">
      <c r="E712" s="81"/>
    </row>
    <row r="713" spans="5:5" x14ac:dyDescent="0.25">
      <c r="E713" s="81"/>
    </row>
    <row r="714" spans="5:5" x14ac:dyDescent="0.25">
      <c r="E714" s="81"/>
    </row>
    <row r="715" spans="5:5" x14ac:dyDescent="0.25">
      <c r="E715" s="81"/>
    </row>
    <row r="716" spans="5:5" x14ac:dyDescent="0.25">
      <c r="E716" s="81"/>
    </row>
    <row r="717" spans="5:5" x14ac:dyDescent="0.25">
      <c r="E717" s="81"/>
    </row>
    <row r="718" spans="5:5" x14ac:dyDescent="0.25">
      <c r="E718" s="81"/>
    </row>
    <row r="719" spans="5:5" x14ac:dyDescent="0.25">
      <c r="E719" s="81"/>
    </row>
    <row r="720" spans="5:5" x14ac:dyDescent="0.25">
      <c r="E720" s="81"/>
    </row>
    <row r="721" spans="5:5" x14ac:dyDescent="0.25">
      <c r="E721" s="81"/>
    </row>
    <row r="722" spans="5:5" x14ac:dyDescent="0.25">
      <c r="E722" s="81"/>
    </row>
    <row r="723" spans="5:5" x14ac:dyDescent="0.25">
      <c r="E723" s="81"/>
    </row>
    <row r="724" spans="5:5" x14ac:dyDescent="0.25">
      <c r="E724" s="81"/>
    </row>
    <row r="725" spans="5:5" x14ac:dyDescent="0.25">
      <c r="E725" s="81"/>
    </row>
    <row r="726" spans="5:5" x14ac:dyDescent="0.25">
      <c r="E726" s="81"/>
    </row>
    <row r="727" spans="5:5" x14ac:dyDescent="0.25">
      <c r="E727" s="81"/>
    </row>
    <row r="728" spans="5:5" x14ac:dyDescent="0.25">
      <c r="E728" s="81"/>
    </row>
    <row r="729" spans="5:5" x14ac:dyDescent="0.25">
      <c r="E729" s="81"/>
    </row>
    <row r="730" spans="5:5" x14ac:dyDescent="0.25">
      <c r="E730" s="81"/>
    </row>
    <row r="731" spans="5:5" x14ac:dyDescent="0.25">
      <c r="E731" s="81"/>
    </row>
    <row r="732" spans="5:5" x14ac:dyDescent="0.25">
      <c r="E732" s="81"/>
    </row>
    <row r="733" spans="5:5" x14ac:dyDescent="0.25">
      <c r="E733" s="81"/>
    </row>
    <row r="734" spans="5:5" x14ac:dyDescent="0.25">
      <c r="E734" s="81"/>
    </row>
    <row r="735" spans="5:5" x14ac:dyDescent="0.25">
      <c r="E735" s="81"/>
    </row>
    <row r="736" spans="5:5" x14ac:dyDescent="0.25">
      <c r="E736" s="81"/>
    </row>
    <row r="737" spans="5:5" x14ac:dyDescent="0.25">
      <c r="E737" s="81"/>
    </row>
    <row r="738" spans="5:5" x14ac:dyDescent="0.25">
      <c r="E738" s="81"/>
    </row>
    <row r="739" spans="5:5" x14ac:dyDescent="0.25">
      <c r="E739" s="81"/>
    </row>
    <row r="740" spans="5:5" x14ac:dyDescent="0.25">
      <c r="E740" s="81"/>
    </row>
    <row r="741" spans="5:5" x14ac:dyDescent="0.25">
      <c r="E741" s="81"/>
    </row>
    <row r="742" spans="5:5" x14ac:dyDescent="0.25">
      <c r="E742" s="81"/>
    </row>
    <row r="743" spans="5:5" x14ac:dyDescent="0.25">
      <c r="E743" s="81"/>
    </row>
    <row r="744" spans="5:5" x14ac:dyDescent="0.25">
      <c r="E744" s="81"/>
    </row>
    <row r="745" spans="5:5" x14ac:dyDescent="0.25">
      <c r="E745" s="81"/>
    </row>
    <row r="746" spans="5:5" x14ac:dyDescent="0.25">
      <c r="E746" s="81"/>
    </row>
    <row r="747" spans="5:5" x14ac:dyDescent="0.25">
      <c r="E747" s="81"/>
    </row>
    <row r="748" spans="5:5" x14ac:dyDescent="0.25">
      <c r="E748" s="81"/>
    </row>
    <row r="749" spans="5:5" x14ac:dyDescent="0.25">
      <c r="E749" s="81"/>
    </row>
    <row r="750" spans="5:5" x14ac:dyDescent="0.25">
      <c r="E750" s="81"/>
    </row>
    <row r="751" spans="5:5" x14ac:dyDescent="0.25">
      <c r="E751" s="81"/>
    </row>
    <row r="752" spans="5:5" x14ac:dyDescent="0.25">
      <c r="E752" s="81"/>
    </row>
    <row r="753" spans="5:5" x14ac:dyDescent="0.25">
      <c r="E753" s="81"/>
    </row>
    <row r="754" spans="5:5" x14ac:dyDescent="0.25">
      <c r="E754" s="81"/>
    </row>
    <row r="755" spans="5:5" x14ac:dyDescent="0.25">
      <c r="E755" s="81"/>
    </row>
    <row r="756" spans="5:5" x14ac:dyDescent="0.25">
      <c r="E756" s="81"/>
    </row>
    <row r="757" spans="5:5" x14ac:dyDescent="0.25">
      <c r="E757" s="81"/>
    </row>
    <row r="758" spans="5:5" x14ac:dyDescent="0.25">
      <c r="E758" s="81"/>
    </row>
    <row r="759" spans="5:5" x14ac:dyDescent="0.25">
      <c r="E759" s="81"/>
    </row>
    <row r="760" spans="5:5" x14ac:dyDescent="0.25">
      <c r="E760" s="81"/>
    </row>
    <row r="761" spans="5:5" x14ac:dyDescent="0.25">
      <c r="E761" s="81"/>
    </row>
    <row r="762" spans="5:5" x14ac:dyDescent="0.25">
      <c r="E762" s="81"/>
    </row>
    <row r="763" spans="5:5" x14ac:dyDescent="0.25">
      <c r="E763" s="81"/>
    </row>
    <row r="764" spans="5:5" x14ac:dyDescent="0.25">
      <c r="E764" s="81"/>
    </row>
    <row r="765" spans="5:5" x14ac:dyDescent="0.25">
      <c r="E765" s="81"/>
    </row>
    <row r="766" spans="5:5" x14ac:dyDescent="0.25">
      <c r="E766" s="81"/>
    </row>
    <row r="767" spans="5:5" x14ac:dyDescent="0.25">
      <c r="E767" s="81"/>
    </row>
    <row r="768" spans="5:5" x14ac:dyDescent="0.25">
      <c r="E768" s="81"/>
    </row>
    <row r="769" spans="5:5" x14ac:dyDescent="0.25">
      <c r="E769" s="81"/>
    </row>
    <row r="770" spans="5:5" x14ac:dyDescent="0.25">
      <c r="E770" s="81"/>
    </row>
    <row r="771" spans="5:5" x14ac:dyDescent="0.25">
      <c r="E771" s="81"/>
    </row>
    <row r="772" spans="5:5" x14ac:dyDescent="0.25">
      <c r="E772" s="81"/>
    </row>
    <row r="773" spans="5:5" x14ac:dyDescent="0.25">
      <c r="E773" s="81"/>
    </row>
    <row r="774" spans="5:5" x14ac:dyDescent="0.25">
      <c r="E774" s="81"/>
    </row>
    <row r="775" spans="5:5" x14ac:dyDescent="0.25">
      <c r="E775" s="81"/>
    </row>
    <row r="776" spans="5:5" x14ac:dyDescent="0.25">
      <c r="E776" s="81"/>
    </row>
    <row r="777" spans="5:5" x14ac:dyDescent="0.25">
      <c r="E777" s="81"/>
    </row>
    <row r="778" spans="5:5" x14ac:dyDescent="0.25">
      <c r="E778" s="81"/>
    </row>
    <row r="779" spans="5:5" x14ac:dyDescent="0.25">
      <c r="E779" s="81"/>
    </row>
    <row r="780" spans="5:5" x14ac:dyDescent="0.25">
      <c r="E780" s="81"/>
    </row>
    <row r="781" spans="5:5" x14ac:dyDescent="0.25">
      <c r="E781" s="81"/>
    </row>
    <row r="782" spans="5:5" x14ac:dyDescent="0.25">
      <c r="E782" s="81"/>
    </row>
    <row r="783" spans="5:5" x14ac:dyDescent="0.25">
      <c r="E783" s="81"/>
    </row>
    <row r="784" spans="5:5" x14ac:dyDescent="0.25">
      <c r="E784" s="81"/>
    </row>
    <row r="785" spans="5:5" x14ac:dyDescent="0.25">
      <c r="E785" s="81"/>
    </row>
    <row r="786" spans="5:5" x14ac:dyDescent="0.25">
      <c r="E786" s="81"/>
    </row>
    <row r="787" spans="5:5" x14ac:dyDescent="0.25">
      <c r="E787" s="81"/>
    </row>
    <row r="788" spans="5:5" x14ac:dyDescent="0.25">
      <c r="E788" s="81"/>
    </row>
    <row r="789" spans="5:5" x14ac:dyDescent="0.25">
      <c r="E789" s="81"/>
    </row>
    <row r="790" spans="5:5" x14ac:dyDescent="0.25">
      <c r="E790" s="81"/>
    </row>
    <row r="791" spans="5:5" x14ac:dyDescent="0.25">
      <c r="E791" s="81"/>
    </row>
    <row r="792" spans="5:5" x14ac:dyDescent="0.25">
      <c r="E792" s="81"/>
    </row>
    <row r="793" spans="5:5" x14ac:dyDescent="0.25">
      <c r="E793" s="81"/>
    </row>
    <row r="794" spans="5:5" x14ac:dyDescent="0.25">
      <c r="E794" s="81"/>
    </row>
    <row r="795" spans="5:5" x14ac:dyDescent="0.25">
      <c r="E795" s="81"/>
    </row>
    <row r="796" spans="5:5" x14ac:dyDescent="0.25">
      <c r="E796" s="81"/>
    </row>
    <row r="797" spans="5:5" x14ac:dyDescent="0.25">
      <c r="E797" s="81"/>
    </row>
    <row r="798" spans="5:5" x14ac:dyDescent="0.25">
      <c r="E798" s="81"/>
    </row>
    <row r="799" spans="5:5" x14ac:dyDescent="0.25">
      <c r="E799" s="81"/>
    </row>
    <row r="800" spans="5:5" x14ac:dyDescent="0.25">
      <c r="E800" s="81"/>
    </row>
    <row r="801" spans="5:5" x14ac:dyDescent="0.25">
      <c r="E801" s="81"/>
    </row>
    <row r="802" spans="5:5" x14ac:dyDescent="0.25">
      <c r="E802" s="81"/>
    </row>
    <row r="803" spans="5:5" x14ac:dyDescent="0.25">
      <c r="E803" s="81"/>
    </row>
    <row r="804" spans="5:5" x14ac:dyDescent="0.25">
      <c r="E804" s="81"/>
    </row>
    <row r="805" spans="5:5" x14ac:dyDescent="0.25">
      <c r="E805" s="81"/>
    </row>
    <row r="806" spans="5:5" x14ac:dyDescent="0.25">
      <c r="E806" s="81"/>
    </row>
    <row r="807" spans="5:5" x14ac:dyDescent="0.25">
      <c r="E807" s="81"/>
    </row>
    <row r="808" spans="5:5" x14ac:dyDescent="0.25">
      <c r="E808" s="81"/>
    </row>
    <row r="809" spans="5:5" x14ac:dyDescent="0.25">
      <c r="E809" s="81"/>
    </row>
    <row r="810" spans="5:5" x14ac:dyDescent="0.25">
      <c r="E810" s="81"/>
    </row>
    <row r="811" spans="5:5" x14ac:dyDescent="0.25">
      <c r="E811" s="81"/>
    </row>
    <row r="812" spans="5:5" x14ac:dyDescent="0.25">
      <c r="E812" s="81"/>
    </row>
    <row r="813" spans="5:5" x14ac:dyDescent="0.25">
      <c r="E813" s="81"/>
    </row>
    <row r="814" spans="5:5" x14ac:dyDescent="0.25">
      <c r="E814" s="81"/>
    </row>
    <row r="815" spans="5:5" x14ac:dyDescent="0.25">
      <c r="E815" s="81"/>
    </row>
    <row r="816" spans="5:5" x14ac:dyDescent="0.25">
      <c r="E816" s="81"/>
    </row>
    <row r="817" spans="5:5" x14ac:dyDescent="0.25">
      <c r="E817" s="81"/>
    </row>
    <row r="818" spans="5:5" x14ac:dyDescent="0.25">
      <c r="E818" s="81"/>
    </row>
    <row r="819" spans="5:5" x14ac:dyDescent="0.25">
      <c r="E819" s="81"/>
    </row>
    <row r="820" spans="5:5" x14ac:dyDescent="0.25">
      <c r="E820" s="81"/>
    </row>
    <row r="821" spans="5:5" x14ac:dyDescent="0.25">
      <c r="E821" s="81"/>
    </row>
    <row r="822" spans="5:5" x14ac:dyDescent="0.25">
      <c r="E822" s="81"/>
    </row>
    <row r="823" spans="5:5" x14ac:dyDescent="0.25">
      <c r="E823" s="81"/>
    </row>
    <row r="824" spans="5:5" x14ac:dyDescent="0.25">
      <c r="E824" s="81"/>
    </row>
    <row r="825" spans="5:5" x14ac:dyDescent="0.25">
      <c r="E825" s="81"/>
    </row>
    <row r="826" spans="5:5" x14ac:dyDescent="0.25">
      <c r="E826" s="81"/>
    </row>
    <row r="827" spans="5:5" x14ac:dyDescent="0.25">
      <c r="E827" s="81"/>
    </row>
    <row r="828" spans="5:5" x14ac:dyDescent="0.25">
      <c r="E828" s="81"/>
    </row>
    <row r="829" spans="5:5" x14ac:dyDescent="0.25">
      <c r="E829" s="81"/>
    </row>
    <row r="830" spans="5:5" x14ac:dyDescent="0.25">
      <c r="E830" s="81"/>
    </row>
    <row r="831" spans="5:5" x14ac:dyDescent="0.25">
      <c r="E831" s="81"/>
    </row>
    <row r="832" spans="5:5" x14ac:dyDescent="0.25">
      <c r="E832" s="81"/>
    </row>
    <row r="833" spans="5:5" x14ac:dyDescent="0.25">
      <c r="E833" s="81"/>
    </row>
    <row r="834" spans="5:5" x14ac:dyDescent="0.25">
      <c r="E834" s="81"/>
    </row>
    <row r="835" spans="5:5" x14ac:dyDescent="0.25">
      <c r="E835" s="81"/>
    </row>
    <row r="836" spans="5:5" x14ac:dyDescent="0.25">
      <c r="E836" s="81"/>
    </row>
    <row r="837" spans="5:5" x14ac:dyDescent="0.25">
      <c r="E837" s="81"/>
    </row>
    <row r="838" spans="5:5" x14ac:dyDescent="0.25">
      <c r="E838" s="81"/>
    </row>
    <row r="839" spans="5:5" x14ac:dyDescent="0.25">
      <c r="E839" s="81"/>
    </row>
    <row r="840" spans="5:5" x14ac:dyDescent="0.25">
      <c r="E840" s="81"/>
    </row>
    <row r="841" spans="5:5" x14ac:dyDescent="0.25">
      <c r="E841" s="81"/>
    </row>
    <row r="842" spans="5:5" x14ac:dyDescent="0.25">
      <c r="E842" s="81"/>
    </row>
    <row r="843" spans="5:5" x14ac:dyDescent="0.25">
      <c r="E843" s="81"/>
    </row>
    <row r="844" spans="5:5" x14ac:dyDescent="0.25">
      <c r="E844" s="81"/>
    </row>
    <row r="845" spans="5:5" x14ac:dyDescent="0.25">
      <c r="E845" s="81"/>
    </row>
    <row r="846" spans="5:5" x14ac:dyDescent="0.25">
      <c r="E846" s="81"/>
    </row>
    <row r="847" spans="5:5" x14ac:dyDescent="0.25">
      <c r="E847" s="81"/>
    </row>
    <row r="848" spans="5:5" x14ac:dyDescent="0.25">
      <c r="E848" s="81"/>
    </row>
    <row r="849" spans="5:5" x14ac:dyDescent="0.25">
      <c r="E849" s="81"/>
    </row>
    <row r="850" spans="5:5" x14ac:dyDescent="0.25">
      <c r="E850" s="81"/>
    </row>
    <row r="851" spans="5:5" x14ac:dyDescent="0.25">
      <c r="E851" s="81"/>
    </row>
    <row r="852" spans="5:5" x14ac:dyDescent="0.25">
      <c r="E852" s="81"/>
    </row>
    <row r="853" spans="5:5" x14ac:dyDescent="0.25">
      <c r="E853" s="81"/>
    </row>
    <row r="854" spans="5:5" x14ac:dyDescent="0.25">
      <c r="E854" s="81"/>
    </row>
    <row r="855" spans="5:5" x14ac:dyDescent="0.25">
      <c r="E855" s="81"/>
    </row>
    <row r="856" spans="5:5" x14ac:dyDescent="0.25">
      <c r="E856" s="81"/>
    </row>
    <row r="857" spans="5:5" x14ac:dyDescent="0.25">
      <c r="E857" s="81"/>
    </row>
    <row r="858" spans="5:5" x14ac:dyDescent="0.25">
      <c r="E858" s="81"/>
    </row>
    <row r="859" spans="5:5" x14ac:dyDescent="0.25">
      <c r="E859" s="81"/>
    </row>
    <row r="860" spans="5:5" x14ac:dyDescent="0.25">
      <c r="E860" s="81"/>
    </row>
    <row r="861" spans="5:5" x14ac:dyDescent="0.25">
      <c r="E861" s="81"/>
    </row>
    <row r="862" spans="5:5" x14ac:dyDescent="0.25">
      <c r="E862" s="81"/>
    </row>
    <row r="863" spans="5:5" x14ac:dyDescent="0.25">
      <c r="E863" s="81"/>
    </row>
    <row r="864" spans="5:5" x14ac:dyDescent="0.25">
      <c r="E864" s="81"/>
    </row>
    <row r="865" spans="5:5" x14ac:dyDescent="0.25">
      <c r="E865" s="81"/>
    </row>
    <row r="866" spans="5:5" x14ac:dyDescent="0.25">
      <c r="E866" s="81"/>
    </row>
    <row r="867" spans="5:5" x14ac:dyDescent="0.25">
      <c r="E867" s="81"/>
    </row>
    <row r="868" spans="5:5" x14ac:dyDescent="0.25">
      <c r="E868" s="81"/>
    </row>
    <row r="869" spans="5:5" x14ac:dyDescent="0.25">
      <c r="E869" s="81"/>
    </row>
    <row r="870" spans="5:5" x14ac:dyDescent="0.25">
      <c r="E870" s="81"/>
    </row>
    <row r="871" spans="5:5" x14ac:dyDescent="0.25">
      <c r="E871" s="81"/>
    </row>
    <row r="872" spans="5:5" x14ac:dyDescent="0.25">
      <c r="E872" s="81"/>
    </row>
    <row r="873" spans="5:5" x14ac:dyDescent="0.25">
      <c r="E873" s="81"/>
    </row>
    <row r="874" spans="5:5" x14ac:dyDescent="0.25">
      <c r="E874" s="81"/>
    </row>
    <row r="875" spans="5:5" x14ac:dyDescent="0.25">
      <c r="E875" s="81"/>
    </row>
    <row r="876" spans="5:5" x14ac:dyDescent="0.25">
      <c r="E876" s="81"/>
    </row>
    <row r="877" spans="5:5" x14ac:dyDescent="0.25">
      <c r="E877" s="81"/>
    </row>
    <row r="878" spans="5:5" x14ac:dyDescent="0.25">
      <c r="E878" s="81"/>
    </row>
    <row r="879" spans="5:5" x14ac:dyDescent="0.25">
      <c r="E879" s="81"/>
    </row>
    <row r="880" spans="5:5" x14ac:dyDescent="0.25">
      <c r="E880" s="81"/>
    </row>
    <row r="881" spans="5:5" x14ac:dyDescent="0.25">
      <c r="E881" s="81"/>
    </row>
    <row r="882" spans="5:5" x14ac:dyDescent="0.25">
      <c r="E882" s="81"/>
    </row>
    <row r="883" spans="5:5" x14ac:dyDescent="0.25">
      <c r="E883" s="81"/>
    </row>
    <row r="884" spans="5:5" x14ac:dyDescent="0.25">
      <c r="E884" s="81"/>
    </row>
    <row r="885" spans="5:5" x14ac:dyDescent="0.25">
      <c r="E885" s="81"/>
    </row>
    <row r="886" spans="5:5" x14ac:dyDescent="0.25">
      <c r="E886" s="81"/>
    </row>
    <row r="887" spans="5:5" x14ac:dyDescent="0.25">
      <c r="E887" s="81"/>
    </row>
    <row r="888" spans="5:5" x14ac:dyDescent="0.25">
      <c r="E888" s="81"/>
    </row>
    <row r="889" spans="5:5" x14ac:dyDescent="0.25">
      <c r="E889" s="81"/>
    </row>
    <row r="890" spans="5:5" x14ac:dyDescent="0.25">
      <c r="E890" s="81"/>
    </row>
    <row r="891" spans="5:5" x14ac:dyDescent="0.25">
      <c r="E891" s="81"/>
    </row>
    <row r="892" spans="5:5" x14ac:dyDescent="0.25">
      <c r="E892" s="81"/>
    </row>
    <row r="893" spans="5:5" x14ac:dyDescent="0.25">
      <c r="E893" s="81"/>
    </row>
    <row r="894" spans="5:5" x14ac:dyDescent="0.25">
      <c r="E894" s="81"/>
    </row>
    <row r="895" spans="5:5" x14ac:dyDescent="0.25">
      <c r="E895" s="81"/>
    </row>
    <row r="896" spans="5:5" x14ac:dyDescent="0.25">
      <c r="E896" s="81"/>
    </row>
    <row r="897" spans="5:5" x14ac:dyDescent="0.25">
      <c r="E897" s="81"/>
    </row>
    <row r="898" spans="5:5" x14ac:dyDescent="0.25">
      <c r="E898" s="81"/>
    </row>
    <row r="899" spans="5:5" x14ac:dyDescent="0.25">
      <c r="E899" s="81"/>
    </row>
    <row r="900" spans="5:5" x14ac:dyDescent="0.25">
      <c r="E900" s="81"/>
    </row>
    <row r="901" spans="5:5" x14ac:dyDescent="0.25">
      <c r="E901" s="81"/>
    </row>
    <row r="902" spans="5:5" x14ac:dyDescent="0.25">
      <c r="E902" s="81"/>
    </row>
    <row r="903" spans="5:5" x14ac:dyDescent="0.25">
      <c r="E903" s="81"/>
    </row>
    <row r="904" spans="5:5" x14ac:dyDescent="0.25">
      <c r="E904" s="81"/>
    </row>
    <row r="905" spans="5:5" x14ac:dyDescent="0.25">
      <c r="E905" s="81"/>
    </row>
    <row r="906" spans="5:5" x14ac:dyDescent="0.25">
      <c r="E906" s="81"/>
    </row>
    <row r="907" spans="5:5" x14ac:dyDescent="0.25">
      <c r="E907" s="81"/>
    </row>
    <row r="908" spans="5:5" x14ac:dyDescent="0.25">
      <c r="E908" s="81"/>
    </row>
    <row r="909" spans="5:5" x14ac:dyDescent="0.25">
      <c r="E909" s="81"/>
    </row>
    <row r="910" spans="5:5" x14ac:dyDescent="0.25">
      <c r="E910" s="81"/>
    </row>
    <row r="911" spans="5:5" x14ac:dyDescent="0.25">
      <c r="E911" s="81"/>
    </row>
    <row r="912" spans="5:5" x14ac:dyDescent="0.25">
      <c r="E912" s="81"/>
    </row>
    <row r="913" spans="5:5" x14ac:dyDescent="0.25">
      <c r="E913" s="81"/>
    </row>
    <row r="914" spans="5:5" x14ac:dyDescent="0.25">
      <c r="E914" s="81"/>
    </row>
    <row r="915" spans="5:5" x14ac:dyDescent="0.25">
      <c r="E915" s="81"/>
    </row>
    <row r="916" spans="5:5" x14ac:dyDescent="0.25">
      <c r="E916" s="81"/>
    </row>
    <row r="917" spans="5:5" x14ac:dyDescent="0.25">
      <c r="E917" s="81"/>
    </row>
    <row r="918" spans="5:5" x14ac:dyDescent="0.25">
      <c r="E918" s="81"/>
    </row>
    <row r="919" spans="5:5" x14ac:dyDescent="0.25">
      <c r="E919" s="81"/>
    </row>
    <row r="920" spans="5:5" x14ac:dyDescent="0.25">
      <c r="E920" s="81"/>
    </row>
    <row r="921" spans="5:5" x14ac:dyDescent="0.25">
      <c r="E921" s="81"/>
    </row>
    <row r="922" spans="5:5" x14ac:dyDescent="0.25">
      <c r="E922" s="81"/>
    </row>
    <row r="923" spans="5:5" x14ac:dyDescent="0.25">
      <c r="E923" s="81"/>
    </row>
    <row r="924" spans="5:5" x14ac:dyDescent="0.25">
      <c r="E924" s="81"/>
    </row>
    <row r="925" spans="5:5" x14ac:dyDescent="0.25">
      <c r="E925" s="81"/>
    </row>
    <row r="926" spans="5:5" x14ac:dyDescent="0.25">
      <c r="E926" s="81"/>
    </row>
    <row r="927" spans="5:5" x14ac:dyDescent="0.25">
      <c r="E927" s="81"/>
    </row>
    <row r="928" spans="5:5" x14ac:dyDescent="0.25">
      <c r="E928" s="81"/>
    </row>
    <row r="929" spans="5:5" x14ac:dyDescent="0.25">
      <c r="E929" s="81"/>
    </row>
    <row r="930" spans="5:5" x14ac:dyDescent="0.25">
      <c r="E930" s="81"/>
    </row>
    <row r="931" spans="5:5" x14ac:dyDescent="0.25">
      <c r="E931" s="81"/>
    </row>
    <row r="932" spans="5:5" x14ac:dyDescent="0.25">
      <c r="E932" s="81"/>
    </row>
    <row r="933" spans="5:5" x14ac:dyDescent="0.25">
      <c r="E933" s="81"/>
    </row>
    <row r="934" spans="5:5" x14ac:dyDescent="0.25">
      <c r="E934" s="81"/>
    </row>
    <row r="935" spans="5:5" x14ac:dyDescent="0.25">
      <c r="E935" s="81"/>
    </row>
    <row r="936" spans="5:5" x14ac:dyDescent="0.25">
      <c r="E936" s="81"/>
    </row>
    <row r="937" spans="5:5" x14ac:dyDescent="0.25">
      <c r="E937" s="81"/>
    </row>
    <row r="938" spans="5:5" x14ac:dyDescent="0.25">
      <c r="E938" s="81"/>
    </row>
    <row r="939" spans="5:5" x14ac:dyDescent="0.25">
      <c r="E939" s="81"/>
    </row>
    <row r="940" spans="5:5" x14ac:dyDescent="0.25">
      <c r="E940" s="81"/>
    </row>
    <row r="941" spans="5:5" x14ac:dyDescent="0.25">
      <c r="E941" s="81"/>
    </row>
    <row r="942" spans="5:5" x14ac:dyDescent="0.25">
      <c r="E942" s="81"/>
    </row>
    <row r="943" spans="5:5" x14ac:dyDescent="0.25">
      <c r="E943" s="81"/>
    </row>
    <row r="944" spans="5:5" x14ac:dyDescent="0.25">
      <c r="E944" s="81"/>
    </row>
    <row r="945" spans="5:5" x14ac:dyDescent="0.25">
      <c r="E945" s="81"/>
    </row>
    <row r="946" spans="5:5" x14ac:dyDescent="0.25">
      <c r="E946" s="81"/>
    </row>
    <row r="947" spans="5:5" x14ac:dyDescent="0.25">
      <c r="E947" s="81"/>
    </row>
    <row r="948" spans="5:5" x14ac:dyDescent="0.25">
      <c r="E948" s="81"/>
    </row>
    <row r="949" spans="5:5" x14ac:dyDescent="0.25">
      <c r="E949" s="81"/>
    </row>
    <row r="950" spans="5:5" x14ac:dyDescent="0.25">
      <c r="E950" s="81"/>
    </row>
    <row r="951" spans="5:5" x14ac:dyDescent="0.25">
      <c r="E951" s="81"/>
    </row>
    <row r="952" spans="5:5" x14ac:dyDescent="0.25">
      <c r="E952" s="81"/>
    </row>
    <row r="953" spans="5:5" x14ac:dyDescent="0.25">
      <c r="E953" s="81"/>
    </row>
    <row r="954" spans="5:5" x14ac:dyDescent="0.25">
      <c r="E954" s="81"/>
    </row>
    <row r="955" spans="5:5" x14ac:dyDescent="0.25">
      <c r="E955" s="81"/>
    </row>
    <row r="956" spans="5:5" x14ac:dyDescent="0.25">
      <c r="E956" s="81"/>
    </row>
    <row r="957" spans="5:5" x14ac:dyDescent="0.25">
      <c r="E957" s="81"/>
    </row>
    <row r="958" spans="5:5" x14ac:dyDescent="0.25">
      <c r="E958" s="81"/>
    </row>
    <row r="959" spans="5:5" x14ac:dyDescent="0.25">
      <c r="E959" s="81"/>
    </row>
    <row r="960" spans="5:5" x14ac:dyDescent="0.25">
      <c r="E960" s="81"/>
    </row>
    <row r="961" spans="5:5" x14ac:dyDescent="0.25">
      <c r="E961" s="81"/>
    </row>
    <row r="962" spans="5:5" x14ac:dyDescent="0.25">
      <c r="E962" s="81"/>
    </row>
    <row r="963" spans="5:5" x14ac:dyDescent="0.25">
      <c r="E963" s="81"/>
    </row>
    <row r="964" spans="5:5" x14ac:dyDescent="0.25">
      <c r="E964" s="81"/>
    </row>
    <row r="965" spans="5:5" x14ac:dyDescent="0.25">
      <c r="E965" s="81"/>
    </row>
    <row r="966" spans="5:5" x14ac:dyDescent="0.25">
      <c r="E966" s="81"/>
    </row>
    <row r="967" spans="5:5" x14ac:dyDescent="0.25">
      <c r="E967" s="81"/>
    </row>
    <row r="968" spans="5:5" x14ac:dyDescent="0.25">
      <c r="E968" s="81"/>
    </row>
    <row r="969" spans="5:5" x14ac:dyDescent="0.25">
      <c r="E969" s="81"/>
    </row>
    <row r="970" spans="5:5" x14ac:dyDescent="0.25">
      <c r="E970" s="81"/>
    </row>
    <row r="971" spans="5:5" x14ac:dyDescent="0.25">
      <c r="E971" s="81"/>
    </row>
    <row r="972" spans="5:5" x14ac:dyDescent="0.25">
      <c r="E972" s="81"/>
    </row>
    <row r="973" spans="5:5" x14ac:dyDescent="0.25">
      <c r="E973" s="81"/>
    </row>
    <row r="974" spans="5:5" x14ac:dyDescent="0.25">
      <c r="E974" s="81"/>
    </row>
    <row r="975" spans="5:5" x14ac:dyDescent="0.25">
      <c r="E975" s="81"/>
    </row>
    <row r="976" spans="5:5" x14ac:dyDescent="0.25">
      <c r="E976" s="81"/>
    </row>
    <row r="977" spans="5:5" x14ac:dyDescent="0.25">
      <c r="E977" s="81"/>
    </row>
    <row r="978" spans="5:5" x14ac:dyDescent="0.25">
      <c r="E978" s="81"/>
    </row>
    <row r="979" spans="5:5" x14ac:dyDescent="0.25">
      <c r="E979" s="81"/>
    </row>
    <row r="980" spans="5:5" x14ac:dyDescent="0.25">
      <c r="E980" s="81"/>
    </row>
    <row r="981" spans="5:5" x14ac:dyDescent="0.25">
      <c r="E981" s="81"/>
    </row>
    <row r="982" spans="5:5" x14ac:dyDescent="0.25">
      <c r="E982" s="81"/>
    </row>
    <row r="983" spans="5:5" x14ac:dyDescent="0.25">
      <c r="E983" s="81"/>
    </row>
    <row r="984" spans="5:5" x14ac:dyDescent="0.25">
      <c r="E984" s="81"/>
    </row>
    <row r="985" spans="5:5" x14ac:dyDescent="0.25">
      <c r="E985" s="81"/>
    </row>
    <row r="986" spans="5:5" x14ac:dyDescent="0.25">
      <c r="E986" s="81"/>
    </row>
    <row r="987" spans="5:5" x14ac:dyDescent="0.25">
      <c r="E987" s="81"/>
    </row>
    <row r="988" spans="5:5" x14ac:dyDescent="0.25">
      <c r="E988" s="81"/>
    </row>
    <row r="989" spans="5:5" x14ac:dyDescent="0.25">
      <c r="E989" s="81"/>
    </row>
    <row r="990" spans="5:5" x14ac:dyDescent="0.25">
      <c r="E990" s="81"/>
    </row>
    <row r="991" spans="5:5" x14ac:dyDescent="0.25">
      <c r="E991" s="81"/>
    </row>
    <row r="992" spans="5:5" x14ac:dyDescent="0.25">
      <c r="E992" s="81"/>
    </row>
    <row r="993" spans="5:5" x14ac:dyDescent="0.25">
      <c r="E993" s="81"/>
    </row>
    <row r="994" spans="5:5" x14ac:dyDescent="0.25">
      <c r="E994" s="81"/>
    </row>
    <row r="995" spans="5:5" x14ac:dyDescent="0.25">
      <c r="E995" s="81"/>
    </row>
    <row r="996" spans="5:5" x14ac:dyDescent="0.25">
      <c r="E996" s="81"/>
    </row>
    <row r="997" spans="5:5" x14ac:dyDescent="0.25">
      <c r="E997" s="81"/>
    </row>
    <row r="998" spans="5:5" x14ac:dyDescent="0.25">
      <c r="E998" s="81"/>
    </row>
    <row r="999" spans="5:5" x14ac:dyDescent="0.25">
      <c r="E999" s="81"/>
    </row>
    <row r="1000" spans="5:5" x14ac:dyDescent="0.25">
      <c r="E1000" s="81"/>
    </row>
    <row r="1001" spans="5:5" x14ac:dyDescent="0.25">
      <c r="E1001" s="81"/>
    </row>
    <row r="1002" spans="5:5" x14ac:dyDescent="0.25">
      <c r="E1002" s="81"/>
    </row>
    <row r="1003" spans="5:5" x14ac:dyDescent="0.25">
      <c r="E1003" s="81"/>
    </row>
    <row r="1004" spans="5:5" x14ac:dyDescent="0.25">
      <c r="E1004" s="81"/>
    </row>
    <row r="1005" spans="5:5" x14ac:dyDescent="0.25">
      <c r="E1005" s="81"/>
    </row>
    <row r="1006" spans="5:5" x14ac:dyDescent="0.25">
      <c r="E1006" s="81"/>
    </row>
    <row r="1007" spans="5:5" x14ac:dyDescent="0.25">
      <c r="E1007" s="81"/>
    </row>
    <row r="1008" spans="5:5" x14ac:dyDescent="0.25">
      <c r="E1008" s="81"/>
    </row>
    <row r="1009" spans="5:5" x14ac:dyDescent="0.25">
      <c r="E1009" s="81"/>
    </row>
    <row r="1010" spans="5:5" x14ac:dyDescent="0.25">
      <c r="E1010" s="81"/>
    </row>
    <row r="1011" spans="5:5" x14ac:dyDescent="0.25">
      <c r="E1011" s="81"/>
    </row>
    <row r="1012" spans="5:5" x14ac:dyDescent="0.25">
      <c r="E1012" s="81"/>
    </row>
    <row r="1013" spans="5:5" x14ac:dyDescent="0.25">
      <c r="E1013" s="81"/>
    </row>
    <row r="1014" spans="5:5" x14ac:dyDescent="0.25">
      <c r="E1014" s="81"/>
    </row>
    <row r="1015" spans="5:5" x14ac:dyDescent="0.25">
      <c r="E1015" s="81"/>
    </row>
    <row r="1016" spans="5:5" x14ac:dyDescent="0.25">
      <c r="E1016" s="81"/>
    </row>
    <row r="1017" spans="5:5" x14ac:dyDescent="0.25">
      <c r="E1017" s="81"/>
    </row>
    <row r="1018" spans="5:5" x14ac:dyDescent="0.25">
      <c r="E1018" s="81"/>
    </row>
    <row r="1019" spans="5:5" x14ac:dyDescent="0.25">
      <c r="E1019" s="81"/>
    </row>
    <row r="1020" spans="5:5" x14ac:dyDescent="0.25">
      <c r="E1020" s="81"/>
    </row>
    <row r="1021" spans="5:5" x14ac:dyDescent="0.25">
      <c r="E1021" s="81"/>
    </row>
    <row r="1022" spans="5:5" x14ac:dyDescent="0.25">
      <c r="E1022" s="81"/>
    </row>
    <row r="1023" spans="5:5" x14ac:dyDescent="0.25">
      <c r="E1023" s="81"/>
    </row>
    <row r="1024" spans="5:5" x14ac:dyDescent="0.25">
      <c r="E1024" s="81"/>
    </row>
    <row r="1025" spans="5:5" x14ac:dyDescent="0.25">
      <c r="E1025" s="81"/>
    </row>
    <row r="1026" spans="5:5" x14ac:dyDescent="0.25">
      <c r="E1026" s="81"/>
    </row>
    <row r="1027" spans="5:5" x14ac:dyDescent="0.25">
      <c r="E1027" s="81"/>
    </row>
    <row r="1028" spans="5:5" x14ac:dyDescent="0.25">
      <c r="E1028" s="81"/>
    </row>
    <row r="1029" spans="5:5" x14ac:dyDescent="0.25">
      <c r="E1029" s="81"/>
    </row>
    <row r="1030" spans="5:5" x14ac:dyDescent="0.25">
      <c r="E1030" s="81"/>
    </row>
    <row r="1031" spans="5:5" x14ac:dyDescent="0.25">
      <c r="E1031" s="81"/>
    </row>
    <row r="1032" spans="5:5" x14ac:dyDescent="0.25">
      <c r="E1032" s="81"/>
    </row>
    <row r="1033" spans="5:5" x14ac:dyDescent="0.25">
      <c r="E1033" s="81"/>
    </row>
    <row r="1034" spans="5:5" x14ac:dyDescent="0.25">
      <c r="E1034" s="81"/>
    </row>
    <row r="1035" spans="5:5" x14ac:dyDescent="0.25">
      <c r="E1035" s="81"/>
    </row>
    <row r="1036" spans="5:5" x14ac:dyDescent="0.25">
      <c r="E1036" s="81"/>
    </row>
    <row r="1037" spans="5:5" x14ac:dyDescent="0.25">
      <c r="E1037" s="81"/>
    </row>
    <row r="1038" spans="5:5" x14ac:dyDescent="0.25">
      <c r="E1038" s="81"/>
    </row>
    <row r="1039" spans="5:5" x14ac:dyDescent="0.25">
      <c r="E1039" s="81"/>
    </row>
    <row r="1040" spans="5:5" x14ac:dyDescent="0.25">
      <c r="E1040" s="81"/>
    </row>
    <row r="1041" spans="5:5" x14ac:dyDescent="0.25">
      <c r="E1041" s="81"/>
    </row>
    <row r="1042" spans="5:5" x14ac:dyDescent="0.25">
      <c r="E1042" s="81"/>
    </row>
    <row r="1043" spans="5:5" x14ac:dyDescent="0.25">
      <c r="E1043" s="81"/>
    </row>
    <row r="1044" spans="5:5" x14ac:dyDescent="0.25">
      <c r="E1044" s="81"/>
    </row>
    <row r="1045" spans="5:5" x14ac:dyDescent="0.25">
      <c r="E1045" s="81"/>
    </row>
    <row r="1046" spans="5:5" x14ac:dyDescent="0.25">
      <c r="E1046" s="81"/>
    </row>
    <row r="1047" spans="5:5" x14ac:dyDescent="0.25">
      <c r="E1047" s="81"/>
    </row>
    <row r="1048" spans="5:5" x14ac:dyDescent="0.25">
      <c r="E1048" s="81"/>
    </row>
    <row r="1049" spans="5:5" x14ac:dyDescent="0.25">
      <c r="E1049" s="81"/>
    </row>
    <row r="1050" spans="5:5" x14ac:dyDescent="0.25">
      <c r="E1050" s="81"/>
    </row>
    <row r="1051" spans="5:5" x14ac:dyDescent="0.25">
      <c r="E1051" s="81"/>
    </row>
    <row r="1052" spans="5:5" x14ac:dyDescent="0.25">
      <c r="E1052" s="81"/>
    </row>
    <row r="1053" spans="5:5" x14ac:dyDescent="0.25">
      <c r="E1053" s="81"/>
    </row>
    <row r="1054" spans="5:5" x14ac:dyDescent="0.25">
      <c r="E1054" s="81"/>
    </row>
    <row r="1055" spans="5:5" x14ac:dyDescent="0.25">
      <c r="E1055" s="81"/>
    </row>
    <row r="1056" spans="5:5" x14ac:dyDescent="0.25">
      <c r="E1056" s="81"/>
    </row>
    <row r="1057" spans="5:5" x14ac:dyDescent="0.25">
      <c r="E1057" s="81"/>
    </row>
    <row r="1058" spans="5:5" x14ac:dyDescent="0.25">
      <c r="E1058" s="81"/>
    </row>
    <row r="1059" spans="5:5" x14ac:dyDescent="0.25">
      <c r="E1059" s="81"/>
    </row>
    <row r="1060" spans="5:5" x14ac:dyDescent="0.25">
      <c r="E1060" s="81"/>
    </row>
    <row r="1061" spans="5:5" x14ac:dyDescent="0.25">
      <c r="E1061" s="81"/>
    </row>
    <row r="1062" spans="5:5" x14ac:dyDescent="0.25">
      <c r="E1062" s="81"/>
    </row>
    <row r="1063" spans="5:5" x14ac:dyDescent="0.25">
      <c r="E1063" s="81"/>
    </row>
    <row r="1064" spans="5:5" x14ac:dyDescent="0.25">
      <c r="E1064" s="81"/>
    </row>
    <row r="1065" spans="5:5" x14ac:dyDescent="0.25">
      <c r="E1065" s="81"/>
    </row>
    <row r="1066" spans="5:5" x14ac:dyDescent="0.25">
      <c r="E1066" s="81"/>
    </row>
    <row r="1067" spans="5:5" x14ac:dyDescent="0.25">
      <c r="E1067" s="81"/>
    </row>
    <row r="1068" spans="5:5" x14ac:dyDescent="0.25">
      <c r="E1068" s="81"/>
    </row>
    <row r="1069" spans="5:5" x14ac:dyDescent="0.25">
      <c r="E1069" s="81"/>
    </row>
    <row r="1070" spans="5:5" x14ac:dyDescent="0.25">
      <c r="E1070" s="81"/>
    </row>
    <row r="1071" spans="5:5" x14ac:dyDescent="0.25">
      <c r="E1071" s="81"/>
    </row>
    <row r="1072" spans="5:5" x14ac:dyDescent="0.25">
      <c r="E1072" s="81"/>
    </row>
    <row r="1073" spans="5:5" x14ac:dyDescent="0.25">
      <c r="E1073" s="81"/>
    </row>
    <row r="1074" spans="5:5" x14ac:dyDescent="0.25">
      <c r="E1074" s="81"/>
    </row>
    <row r="1075" spans="5:5" x14ac:dyDescent="0.25">
      <c r="E1075" s="81"/>
    </row>
    <row r="1076" spans="5:5" x14ac:dyDescent="0.25">
      <c r="E1076" s="81"/>
    </row>
    <row r="1077" spans="5:5" x14ac:dyDescent="0.25">
      <c r="E1077" s="81"/>
    </row>
    <row r="1078" spans="5:5" x14ac:dyDescent="0.25">
      <c r="E1078" s="81"/>
    </row>
    <row r="1079" spans="5:5" x14ac:dyDescent="0.25">
      <c r="E1079" s="81"/>
    </row>
    <row r="1080" spans="5:5" x14ac:dyDescent="0.25">
      <c r="E1080" s="81"/>
    </row>
    <row r="1081" spans="5:5" x14ac:dyDescent="0.25">
      <c r="E1081" s="81"/>
    </row>
    <row r="1082" spans="5:5" x14ac:dyDescent="0.25">
      <c r="E1082" s="81"/>
    </row>
    <row r="1083" spans="5:5" x14ac:dyDescent="0.25">
      <c r="E1083" s="81"/>
    </row>
    <row r="1084" spans="5:5" x14ac:dyDescent="0.25">
      <c r="E1084" s="81"/>
    </row>
    <row r="1085" spans="5:5" x14ac:dyDescent="0.25">
      <c r="E1085" s="81"/>
    </row>
    <row r="1086" spans="5:5" x14ac:dyDescent="0.25">
      <c r="E1086" s="81"/>
    </row>
    <row r="1087" spans="5:5" x14ac:dyDescent="0.25">
      <c r="E1087" s="81"/>
    </row>
    <row r="1088" spans="5:5" x14ac:dyDescent="0.25">
      <c r="E1088" s="81"/>
    </row>
    <row r="1089" spans="5:5" x14ac:dyDescent="0.25">
      <c r="E1089" s="81"/>
    </row>
    <row r="1090" spans="5:5" x14ac:dyDescent="0.25">
      <c r="E1090" s="81"/>
    </row>
    <row r="1091" spans="5:5" x14ac:dyDescent="0.25">
      <c r="E1091" s="81"/>
    </row>
    <row r="1092" spans="5:5" x14ac:dyDescent="0.25">
      <c r="E1092" s="81"/>
    </row>
    <row r="1093" spans="5:5" x14ac:dyDescent="0.25">
      <c r="E1093" s="81"/>
    </row>
    <row r="1094" spans="5:5" x14ac:dyDescent="0.25">
      <c r="E1094" s="81"/>
    </row>
    <row r="1095" spans="5:5" x14ac:dyDescent="0.25">
      <c r="E1095" s="81"/>
    </row>
    <row r="1096" spans="5:5" x14ac:dyDescent="0.25">
      <c r="E1096" s="81"/>
    </row>
    <row r="1097" spans="5:5" x14ac:dyDescent="0.25">
      <c r="E1097" s="81"/>
    </row>
    <row r="1098" spans="5:5" x14ac:dyDescent="0.25">
      <c r="E1098" s="81"/>
    </row>
    <row r="1099" spans="5:5" x14ac:dyDescent="0.25">
      <c r="E1099" s="81"/>
    </row>
    <row r="1100" spans="5:5" x14ac:dyDescent="0.25">
      <c r="E1100" s="81"/>
    </row>
    <row r="1101" spans="5:5" x14ac:dyDescent="0.25">
      <c r="E1101" s="81"/>
    </row>
    <row r="1102" spans="5:5" x14ac:dyDescent="0.25">
      <c r="E1102" s="81"/>
    </row>
    <row r="1103" spans="5:5" x14ac:dyDescent="0.25">
      <c r="E1103" s="81"/>
    </row>
    <row r="1104" spans="5:5" x14ac:dyDescent="0.25">
      <c r="E1104" s="81"/>
    </row>
    <row r="1105" spans="5:5" x14ac:dyDescent="0.25">
      <c r="E1105" s="81"/>
    </row>
    <row r="1106" spans="5:5" x14ac:dyDescent="0.25">
      <c r="E1106" s="81"/>
    </row>
    <row r="1107" spans="5:5" x14ac:dyDescent="0.25">
      <c r="E1107" s="81"/>
    </row>
    <row r="1108" spans="5:5" x14ac:dyDescent="0.25">
      <c r="E1108" s="81"/>
    </row>
    <row r="1109" spans="5:5" x14ac:dyDescent="0.25">
      <c r="E1109" s="81"/>
    </row>
    <row r="1110" spans="5:5" x14ac:dyDescent="0.25">
      <c r="E1110" s="81"/>
    </row>
    <row r="1111" spans="5:5" x14ac:dyDescent="0.25">
      <c r="E1111" s="81"/>
    </row>
    <row r="1112" spans="5:5" x14ac:dyDescent="0.25">
      <c r="E1112" s="81"/>
    </row>
    <row r="1113" spans="5:5" x14ac:dyDescent="0.25">
      <c r="E1113" s="81"/>
    </row>
    <row r="1114" spans="5:5" x14ac:dyDescent="0.25">
      <c r="E1114" s="81"/>
    </row>
    <row r="1115" spans="5:5" x14ac:dyDescent="0.25">
      <c r="E1115" s="81"/>
    </row>
    <row r="1116" spans="5:5" x14ac:dyDescent="0.25">
      <c r="E1116" s="81"/>
    </row>
    <row r="1117" spans="5:5" x14ac:dyDescent="0.25">
      <c r="E1117" s="81"/>
    </row>
    <row r="1118" spans="5:5" x14ac:dyDescent="0.25">
      <c r="E1118" s="81"/>
    </row>
    <row r="1119" spans="5:5" x14ac:dyDescent="0.25">
      <c r="E1119" s="81"/>
    </row>
    <row r="1120" spans="5:5" x14ac:dyDescent="0.25">
      <c r="E1120" s="81"/>
    </row>
    <row r="1121" spans="5:5" x14ac:dyDescent="0.25">
      <c r="E1121" s="81"/>
    </row>
    <row r="1122" spans="5:5" x14ac:dyDescent="0.25">
      <c r="E1122" s="81"/>
    </row>
    <row r="1123" spans="5:5" x14ac:dyDescent="0.25">
      <c r="E1123" s="81"/>
    </row>
    <row r="1124" spans="5:5" x14ac:dyDescent="0.25">
      <c r="E1124" s="81"/>
    </row>
    <row r="1125" spans="5:5" x14ac:dyDescent="0.25">
      <c r="E1125" s="81"/>
    </row>
    <row r="1126" spans="5:5" x14ac:dyDescent="0.25">
      <c r="E1126" s="81"/>
    </row>
    <row r="1127" spans="5:5" x14ac:dyDescent="0.25">
      <c r="E1127" s="81"/>
    </row>
    <row r="1128" spans="5:5" x14ac:dyDescent="0.25">
      <c r="E1128" s="81"/>
    </row>
    <row r="1129" spans="5:5" x14ac:dyDescent="0.25">
      <c r="E1129" s="81"/>
    </row>
    <row r="1130" spans="5:5" x14ac:dyDescent="0.25">
      <c r="E1130" s="81"/>
    </row>
    <row r="1131" spans="5:5" x14ac:dyDescent="0.25">
      <c r="E1131" s="81"/>
    </row>
    <row r="1132" spans="5:5" x14ac:dyDescent="0.25">
      <c r="E1132" s="81"/>
    </row>
    <row r="1133" spans="5:5" x14ac:dyDescent="0.25">
      <c r="E1133" s="81"/>
    </row>
    <row r="1134" spans="5:5" x14ac:dyDescent="0.25">
      <c r="E1134" s="81"/>
    </row>
    <row r="1135" spans="5:5" x14ac:dyDescent="0.25">
      <c r="E1135" s="81"/>
    </row>
    <row r="1136" spans="5:5" x14ac:dyDescent="0.25">
      <c r="E1136" s="81"/>
    </row>
    <row r="1137" spans="5:5" x14ac:dyDescent="0.25">
      <c r="E1137" s="81"/>
    </row>
    <row r="1138" spans="5:5" x14ac:dyDescent="0.25">
      <c r="E1138" s="81"/>
    </row>
    <row r="1139" spans="5:5" x14ac:dyDescent="0.25">
      <c r="E1139" s="81"/>
    </row>
    <row r="1140" spans="5:5" x14ac:dyDescent="0.25">
      <c r="E1140" s="81"/>
    </row>
    <row r="1141" spans="5:5" x14ac:dyDescent="0.25">
      <c r="E1141" s="81"/>
    </row>
    <row r="1142" spans="5:5" x14ac:dyDescent="0.25">
      <c r="E1142" s="81"/>
    </row>
    <row r="1143" spans="5:5" x14ac:dyDescent="0.25">
      <c r="E1143" s="81"/>
    </row>
    <row r="1144" spans="5:5" x14ac:dyDescent="0.25">
      <c r="E1144" s="81"/>
    </row>
    <row r="1145" spans="5:5" x14ac:dyDescent="0.25">
      <c r="E1145" s="81"/>
    </row>
    <row r="1146" spans="5:5" x14ac:dyDescent="0.25">
      <c r="E1146" s="81"/>
    </row>
    <row r="1147" spans="5:5" x14ac:dyDescent="0.25">
      <c r="E1147" s="81"/>
    </row>
    <row r="1148" spans="5:5" x14ac:dyDescent="0.25">
      <c r="E1148" s="81"/>
    </row>
    <row r="1149" spans="5:5" x14ac:dyDescent="0.25">
      <c r="E1149" s="81"/>
    </row>
    <row r="1150" spans="5:5" x14ac:dyDescent="0.25">
      <c r="E1150" s="81"/>
    </row>
    <row r="1151" spans="5:5" x14ac:dyDescent="0.25">
      <c r="E1151" s="81"/>
    </row>
    <row r="1152" spans="5:5" x14ac:dyDescent="0.25">
      <c r="E1152" s="81"/>
    </row>
    <row r="1153" spans="5:5" x14ac:dyDescent="0.25">
      <c r="E1153" s="81"/>
    </row>
    <row r="1154" spans="5:5" x14ac:dyDescent="0.25">
      <c r="E1154" s="81"/>
    </row>
    <row r="1155" spans="5:5" x14ac:dyDescent="0.25">
      <c r="E1155" s="81"/>
    </row>
    <row r="1156" spans="5:5" x14ac:dyDescent="0.25">
      <c r="E1156" s="81"/>
    </row>
    <row r="1157" spans="5:5" x14ac:dyDescent="0.25">
      <c r="E1157" s="81"/>
    </row>
    <row r="1158" spans="5:5" x14ac:dyDescent="0.25">
      <c r="E1158" s="81"/>
    </row>
    <row r="1159" spans="5:5" x14ac:dyDescent="0.25">
      <c r="E1159" s="81"/>
    </row>
    <row r="1160" spans="5:5" x14ac:dyDescent="0.25">
      <c r="E1160" s="81"/>
    </row>
    <row r="1161" spans="5:5" x14ac:dyDescent="0.25">
      <c r="E1161" s="81"/>
    </row>
    <row r="1162" spans="5:5" x14ac:dyDescent="0.25">
      <c r="E1162" s="81"/>
    </row>
    <row r="1163" spans="5:5" x14ac:dyDescent="0.25">
      <c r="E1163" s="81"/>
    </row>
    <row r="1164" spans="5:5" x14ac:dyDescent="0.25">
      <c r="E1164" s="81"/>
    </row>
    <row r="1165" spans="5:5" x14ac:dyDescent="0.25">
      <c r="E1165" s="81"/>
    </row>
    <row r="1166" spans="5:5" x14ac:dyDescent="0.25">
      <c r="E1166" s="81"/>
    </row>
    <row r="1167" spans="5:5" x14ac:dyDescent="0.25">
      <c r="E1167" s="81"/>
    </row>
    <row r="1168" spans="5:5" x14ac:dyDescent="0.25">
      <c r="E1168" s="81"/>
    </row>
    <row r="1169" spans="5:5" x14ac:dyDescent="0.25">
      <c r="E1169" s="81"/>
    </row>
    <row r="1170" spans="5:5" x14ac:dyDescent="0.25">
      <c r="E1170" s="81"/>
    </row>
    <row r="1171" spans="5:5" x14ac:dyDescent="0.25">
      <c r="E1171" s="81"/>
    </row>
    <row r="1172" spans="5:5" x14ac:dyDescent="0.25">
      <c r="E1172" s="81"/>
    </row>
    <row r="1173" spans="5:5" x14ac:dyDescent="0.25">
      <c r="E1173" s="81"/>
    </row>
    <row r="1174" spans="5:5" x14ac:dyDescent="0.25">
      <c r="E1174" s="81"/>
    </row>
    <row r="1175" spans="5:5" x14ac:dyDescent="0.25">
      <c r="E1175" s="81"/>
    </row>
    <row r="1176" spans="5:5" x14ac:dyDescent="0.25">
      <c r="E1176" s="81"/>
    </row>
    <row r="1177" spans="5:5" x14ac:dyDescent="0.25">
      <c r="E1177" s="81"/>
    </row>
    <row r="1178" spans="5:5" x14ac:dyDescent="0.25">
      <c r="E1178" s="81"/>
    </row>
    <row r="1179" spans="5:5" x14ac:dyDescent="0.25">
      <c r="E1179" s="81"/>
    </row>
    <row r="1180" spans="5:5" x14ac:dyDescent="0.25">
      <c r="E1180" s="81"/>
    </row>
    <row r="1181" spans="5:5" x14ac:dyDescent="0.25">
      <c r="E1181" s="81"/>
    </row>
    <row r="1182" spans="5:5" x14ac:dyDescent="0.25">
      <c r="E1182" s="81"/>
    </row>
    <row r="1183" spans="5:5" x14ac:dyDescent="0.25">
      <c r="E1183" s="81"/>
    </row>
    <row r="1184" spans="5:5" x14ac:dyDescent="0.25">
      <c r="E1184" s="81"/>
    </row>
    <row r="1185" spans="5:5" x14ac:dyDescent="0.25">
      <c r="E1185" s="81"/>
    </row>
    <row r="1186" spans="5:5" x14ac:dyDescent="0.25">
      <c r="E1186" s="81"/>
    </row>
    <row r="1187" spans="5:5" x14ac:dyDescent="0.25">
      <c r="E1187" s="81"/>
    </row>
    <row r="1188" spans="5:5" x14ac:dyDescent="0.25">
      <c r="E1188" s="81"/>
    </row>
    <row r="1189" spans="5:5" x14ac:dyDescent="0.25">
      <c r="E1189" s="81"/>
    </row>
    <row r="1190" spans="5:5" x14ac:dyDescent="0.25">
      <c r="E1190" s="81"/>
    </row>
    <row r="1191" spans="5:5" x14ac:dyDescent="0.25">
      <c r="E1191" s="81"/>
    </row>
    <row r="1192" spans="5:5" x14ac:dyDescent="0.25">
      <c r="E1192" s="81"/>
    </row>
    <row r="1193" spans="5:5" x14ac:dyDescent="0.25">
      <c r="E1193" s="81"/>
    </row>
    <row r="1194" spans="5:5" x14ac:dyDescent="0.25">
      <c r="E1194" s="81"/>
    </row>
    <row r="1195" spans="5:5" x14ac:dyDescent="0.25">
      <c r="E1195" s="81"/>
    </row>
    <row r="1196" spans="5:5" x14ac:dyDescent="0.25">
      <c r="E1196" s="81"/>
    </row>
    <row r="1197" spans="5:5" x14ac:dyDescent="0.25">
      <c r="E1197" s="81"/>
    </row>
    <row r="1198" spans="5:5" x14ac:dyDescent="0.25">
      <c r="E1198" s="81"/>
    </row>
    <row r="1199" spans="5:5" x14ac:dyDescent="0.25">
      <c r="E1199" s="81"/>
    </row>
    <row r="1200" spans="5:5" x14ac:dyDescent="0.25">
      <c r="E1200" s="81"/>
    </row>
    <row r="1201" spans="5:5" x14ac:dyDescent="0.25">
      <c r="E1201" s="81"/>
    </row>
    <row r="1202" spans="5:5" x14ac:dyDescent="0.25">
      <c r="E1202" s="81"/>
    </row>
    <row r="1203" spans="5:5" x14ac:dyDescent="0.25">
      <c r="E1203" s="81"/>
    </row>
    <row r="1204" spans="5:5" x14ac:dyDescent="0.25">
      <c r="E1204" s="81"/>
    </row>
    <row r="1205" spans="5:5" x14ac:dyDescent="0.25">
      <c r="E1205" s="81"/>
    </row>
    <row r="1206" spans="5:5" x14ac:dyDescent="0.25">
      <c r="E1206" s="81"/>
    </row>
    <row r="1207" spans="5:5" x14ac:dyDescent="0.25">
      <c r="E1207" s="81"/>
    </row>
    <row r="1208" spans="5:5" x14ac:dyDescent="0.25">
      <c r="E1208" s="81"/>
    </row>
    <row r="1209" spans="5:5" x14ac:dyDescent="0.25">
      <c r="E1209" s="81"/>
    </row>
    <row r="1210" spans="5:5" x14ac:dyDescent="0.25">
      <c r="E1210" s="81"/>
    </row>
    <row r="1211" spans="5:5" x14ac:dyDescent="0.25">
      <c r="E1211" s="81"/>
    </row>
    <row r="1212" spans="5:5" x14ac:dyDescent="0.25">
      <c r="E1212" s="81"/>
    </row>
    <row r="1213" spans="5:5" x14ac:dyDescent="0.25">
      <c r="E1213" s="81"/>
    </row>
    <row r="1214" spans="5:5" x14ac:dyDescent="0.25">
      <c r="E1214" s="81"/>
    </row>
    <row r="1215" spans="5:5" x14ac:dyDescent="0.25">
      <c r="E1215" s="81"/>
    </row>
    <row r="1216" spans="5:5" x14ac:dyDescent="0.25">
      <c r="E1216" s="81"/>
    </row>
    <row r="1217" spans="5:5" x14ac:dyDescent="0.25">
      <c r="E1217" s="81"/>
    </row>
    <row r="1218" spans="5:5" x14ac:dyDescent="0.25">
      <c r="E1218" s="81"/>
    </row>
    <row r="1219" spans="5:5" x14ac:dyDescent="0.25">
      <c r="E1219" s="81"/>
    </row>
    <row r="1220" spans="5:5" x14ac:dyDescent="0.25">
      <c r="E1220" s="81"/>
    </row>
    <row r="1221" spans="5:5" x14ac:dyDescent="0.25">
      <c r="E1221" s="81"/>
    </row>
    <row r="1222" spans="5:5" x14ac:dyDescent="0.25">
      <c r="E1222" s="81"/>
    </row>
    <row r="1223" spans="5:5" x14ac:dyDescent="0.25">
      <c r="E1223" s="81"/>
    </row>
    <row r="1224" spans="5:5" x14ac:dyDescent="0.25">
      <c r="E1224" s="81"/>
    </row>
    <row r="1225" spans="5:5" x14ac:dyDescent="0.25">
      <c r="E1225" s="81"/>
    </row>
    <row r="1226" spans="5:5" x14ac:dyDescent="0.25">
      <c r="E1226" s="81"/>
    </row>
    <row r="1227" spans="5:5" x14ac:dyDescent="0.25">
      <c r="E1227" s="81"/>
    </row>
    <row r="1228" spans="5:5" x14ac:dyDescent="0.25">
      <c r="E1228" s="81"/>
    </row>
    <row r="1229" spans="5:5" x14ac:dyDescent="0.25">
      <c r="E1229" s="81"/>
    </row>
    <row r="1230" spans="5:5" x14ac:dyDescent="0.25">
      <c r="E1230" s="81"/>
    </row>
    <row r="1231" spans="5:5" x14ac:dyDescent="0.25">
      <c r="E1231" s="81"/>
    </row>
    <row r="1232" spans="5:5" x14ac:dyDescent="0.25">
      <c r="E1232" s="81"/>
    </row>
    <row r="1233" spans="5:5" x14ac:dyDescent="0.25">
      <c r="E1233" s="81"/>
    </row>
    <row r="1234" spans="5:5" x14ac:dyDescent="0.25">
      <c r="E1234" s="81"/>
    </row>
    <row r="1235" spans="5:5" x14ac:dyDescent="0.25">
      <c r="E1235" s="81"/>
    </row>
    <row r="1236" spans="5:5" x14ac:dyDescent="0.25">
      <c r="E1236" s="81"/>
    </row>
    <row r="1237" spans="5:5" x14ac:dyDescent="0.25">
      <c r="E1237" s="81"/>
    </row>
    <row r="1238" spans="5:5" x14ac:dyDescent="0.25">
      <c r="E1238" s="81"/>
    </row>
    <row r="1239" spans="5:5" x14ac:dyDescent="0.25">
      <c r="E1239" s="81"/>
    </row>
    <row r="1240" spans="5:5" x14ac:dyDescent="0.25">
      <c r="E1240" s="81"/>
    </row>
    <row r="1241" spans="5:5" x14ac:dyDescent="0.25">
      <c r="E1241" s="81"/>
    </row>
    <row r="1242" spans="5:5" x14ac:dyDescent="0.25">
      <c r="E1242" s="81"/>
    </row>
    <row r="1243" spans="5:5" x14ac:dyDescent="0.25">
      <c r="E1243" s="81"/>
    </row>
    <row r="1244" spans="5:5" x14ac:dyDescent="0.25">
      <c r="E1244" s="81"/>
    </row>
    <row r="1245" spans="5:5" x14ac:dyDescent="0.25">
      <c r="E1245" s="81"/>
    </row>
    <row r="1246" spans="5:5" x14ac:dyDescent="0.25">
      <c r="E1246" s="81"/>
    </row>
    <row r="1247" spans="5:5" x14ac:dyDescent="0.25">
      <c r="E1247" s="81"/>
    </row>
    <row r="1248" spans="5:5" x14ac:dyDescent="0.25">
      <c r="E1248" s="81"/>
    </row>
    <row r="1249" spans="5:5" x14ac:dyDescent="0.25">
      <c r="E1249" s="81"/>
    </row>
    <row r="1250" spans="5:5" x14ac:dyDescent="0.25">
      <c r="E1250" s="81"/>
    </row>
    <row r="1251" spans="5:5" x14ac:dyDescent="0.25">
      <c r="E1251" s="81"/>
    </row>
    <row r="1252" spans="5:5" x14ac:dyDescent="0.25">
      <c r="E1252" s="81"/>
    </row>
    <row r="1253" spans="5:5" x14ac:dyDescent="0.25">
      <c r="E1253" s="81"/>
    </row>
    <row r="1254" spans="5:5" x14ac:dyDescent="0.25">
      <c r="E1254" s="81"/>
    </row>
    <row r="1255" spans="5:5" x14ac:dyDescent="0.25">
      <c r="E1255" s="81"/>
    </row>
    <row r="1256" spans="5:5" x14ac:dyDescent="0.25">
      <c r="E1256" s="81"/>
    </row>
    <row r="1257" spans="5:5" x14ac:dyDescent="0.25">
      <c r="E1257" s="81"/>
    </row>
    <row r="1258" spans="5:5" x14ac:dyDescent="0.25">
      <c r="E1258" s="81"/>
    </row>
    <row r="1259" spans="5:5" x14ac:dyDescent="0.25">
      <c r="E1259" s="81"/>
    </row>
    <row r="1260" spans="5:5" x14ac:dyDescent="0.25">
      <c r="E1260" s="81"/>
    </row>
    <row r="1261" spans="5:5" x14ac:dyDescent="0.25">
      <c r="E1261" s="81"/>
    </row>
    <row r="1262" spans="5:5" x14ac:dyDescent="0.25">
      <c r="E1262" s="81"/>
    </row>
    <row r="1263" spans="5:5" x14ac:dyDescent="0.25">
      <c r="E1263" s="81"/>
    </row>
    <row r="1264" spans="5:5" x14ac:dyDescent="0.25">
      <c r="E1264" s="81"/>
    </row>
    <row r="1265" spans="5:5" x14ac:dyDescent="0.25">
      <c r="E1265" s="81"/>
    </row>
    <row r="1266" spans="5:5" x14ac:dyDescent="0.25">
      <c r="E1266" s="81"/>
    </row>
    <row r="1267" spans="5:5" x14ac:dyDescent="0.25">
      <c r="E1267" s="81"/>
    </row>
    <row r="1268" spans="5:5" x14ac:dyDescent="0.25">
      <c r="E1268" s="81"/>
    </row>
    <row r="1269" spans="5:5" x14ac:dyDescent="0.25">
      <c r="E1269" s="81"/>
    </row>
    <row r="1270" spans="5:5" x14ac:dyDescent="0.25">
      <c r="E1270" s="81"/>
    </row>
    <row r="1271" spans="5:5" x14ac:dyDescent="0.25">
      <c r="E1271" s="81"/>
    </row>
    <row r="1272" spans="5:5" x14ac:dyDescent="0.25">
      <c r="E1272" s="81"/>
    </row>
    <row r="1273" spans="5:5" x14ac:dyDescent="0.25">
      <c r="E1273" s="81"/>
    </row>
    <row r="1274" spans="5:5" x14ac:dyDescent="0.25">
      <c r="E1274" s="81"/>
    </row>
    <row r="1275" spans="5:5" x14ac:dyDescent="0.25">
      <c r="E1275" s="81"/>
    </row>
    <row r="1276" spans="5:5" x14ac:dyDescent="0.25">
      <c r="E1276" s="81"/>
    </row>
    <row r="1277" spans="5:5" x14ac:dyDescent="0.25">
      <c r="E1277" s="81"/>
    </row>
    <row r="1278" spans="5:5" x14ac:dyDescent="0.25">
      <c r="E1278" s="81"/>
    </row>
    <row r="1279" spans="5:5" x14ac:dyDescent="0.25">
      <c r="E1279" s="81"/>
    </row>
    <row r="1280" spans="5:5" x14ac:dyDescent="0.25">
      <c r="E1280" s="81"/>
    </row>
    <row r="1281" spans="5:5" x14ac:dyDescent="0.25">
      <c r="E1281" s="81"/>
    </row>
    <row r="1282" spans="5:5" x14ac:dyDescent="0.25">
      <c r="E1282" s="81"/>
    </row>
    <row r="1283" spans="5:5" x14ac:dyDescent="0.25">
      <c r="E1283" s="81"/>
    </row>
    <row r="1284" spans="5:5" x14ac:dyDescent="0.25">
      <c r="E1284" s="81"/>
    </row>
    <row r="1285" spans="5:5" x14ac:dyDescent="0.25">
      <c r="E1285" s="81"/>
    </row>
    <row r="1286" spans="5:5" x14ac:dyDescent="0.25">
      <c r="E1286" s="81"/>
    </row>
    <row r="1287" spans="5:5" x14ac:dyDescent="0.25">
      <c r="E1287" s="81"/>
    </row>
    <row r="1288" spans="5:5" x14ac:dyDescent="0.25">
      <c r="E1288" s="81"/>
    </row>
    <row r="1289" spans="5:5" x14ac:dyDescent="0.25">
      <c r="E1289" s="81"/>
    </row>
    <row r="1290" spans="5:5" x14ac:dyDescent="0.25">
      <c r="E1290" s="81"/>
    </row>
    <row r="1291" spans="5:5" x14ac:dyDescent="0.25">
      <c r="E1291" s="81"/>
    </row>
    <row r="1292" spans="5:5" x14ac:dyDescent="0.25">
      <c r="E1292" s="81"/>
    </row>
    <row r="1293" spans="5:5" x14ac:dyDescent="0.25">
      <c r="E1293" s="81"/>
    </row>
    <row r="1294" spans="5:5" x14ac:dyDescent="0.25">
      <c r="E1294" s="81"/>
    </row>
    <row r="1295" spans="5:5" x14ac:dyDescent="0.25">
      <c r="E1295" s="81"/>
    </row>
    <row r="1296" spans="5:5" x14ac:dyDescent="0.25">
      <c r="E1296" s="81"/>
    </row>
    <row r="1297" spans="5:5" x14ac:dyDescent="0.25">
      <c r="E1297" s="81"/>
    </row>
    <row r="1298" spans="5:5" x14ac:dyDescent="0.25">
      <c r="E1298" s="81"/>
    </row>
    <row r="1299" spans="5:5" x14ac:dyDescent="0.25">
      <c r="E1299" s="81"/>
    </row>
    <row r="1300" spans="5:5" x14ac:dyDescent="0.25">
      <c r="E1300" s="81"/>
    </row>
    <row r="1301" spans="5:5" x14ac:dyDescent="0.25">
      <c r="E1301" s="81"/>
    </row>
    <row r="1302" spans="5:5" x14ac:dyDescent="0.25">
      <c r="E1302" s="81"/>
    </row>
    <row r="1303" spans="5:5" x14ac:dyDescent="0.25">
      <c r="E1303" s="81"/>
    </row>
    <row r="1304" spans="5:5" x14ac:dyDescent="0.25">
      <c r="E1304" s="81"/>
    </row>
    <row r="1305" spans="5:5" x14ac:dyDescent="0.25">
      <c r="E1305" s="81"/>
    </row>
    <row r="1306" spans="5:5" x14ac:dyDescent="0.25">
      <c r="E1306" s="81"/>
    </row>
    <row r="1307" spans="5:5" x14ac:dyDescent="0.25">
      <c r="E1307" s="81"/>
    </row>
    <row r="1308" spans="5:5" x14ac:dyDescent="0.25">
      <c r="E1308" s="81"/>
    </row>
    <row r="1309" spans="5:5" x14ac:dyDescent="0.25">
      <c r="E1309" s="81"/>
    </row>
    <row r="1310" spans="5:5" x14ac:dyDescent="0.25">
      <c r="E1310" s="81"/>
    </row>
    <row r="1311" spans="5:5" x14ac:dyDescent="0.25">
      <c r="E1311" s="81"/>
    </row>
    <row r="1312" spans="5:5" x14ac:dyDescent="0.25">
      <c r="E1312" s="81"/>
    </row>
    <row r="1313" spans="5:5" x14ac:dyDescent="0.25">
      <c r="E1313" s="81"/>
    </row>
    <row r="1314" spans="5:5" x14ac:dyDescent="0.25">
      <c r="E1314" s="81"/>
    </row>
    <row r="1315" spans="5:5" x14ac:dyDescent="0.25">
      <c r="E1315" s="81"/>
    </row>
    <row r="1316" spans="5:5" x14ac:dyDescent="0.25">
      <c r="E1316" s="81"/>
    </row>
    <row r="1317" spans="5:5" x14ac:dyDescent="0.25">
      <c r="E1317" s="81"/>
    </row>
    <row r="1318" spans="5:5" x14ac:dyDescent="0.25">
      <c r="E1318" s="81"/>
    </row>
    <row r="1319" spans="5:5" x14ac:dyDescent="0.25">
      <c r="E1319" s="81"/>
    </row>
    <row r="1320" spans="5:5" x14ac:dyDescent="0.25">
      <c r="E1320" s="81"/>
    </row>
    <row r="1321" spans="5:5" x14ac:dyDescent="0.25">
      <c r="E1321" s="81"/>
    </row>
    <row r="1322" spans="5:5" x14ac:dyDescent="0.25">
      <c r="E1322" s="81"/>
    </row>
    <row r="1323" spans="5:5" x14ac:dyDescent="0.25">
      <c r="E1323" s="81"/>
    </row>
    <row r="1324" spans="5:5" x14ac:dyDescent="0.25">
      <c r="E1324" s="81"/>
    </row>
    <row r="1325" spans="5:5" x14ac:dyDescent="0.25">
      <c r="E1325" s="81"/>
    </row>
    <row r="1326" spans="5:5" x14ac:dyDescent="0.25">
      <c r="E1326" s="81"/>
    </row>
    <row r="1327" spans="5:5" x14ac:dyDescent="0.25">
      <c r="E1327" s="81"/>
    </row>
    <row r="1328" spans="5:5" x14ac:dyDescent="0.25">
      <c r="E1328" s="81"/>
    </row>
    <row r="1329" spans="5:5" x14ac:dyDescent="0.25">
      <c r="E1329" s="81"/>
    </row>
    <row r="1330" spans="5:5" x14ac:dyDescent="0.25">
      <c r="E1330" s="81"/>
    </row>
    <row r="1331" spans="5:5" x14ac:dyDescent="0.25">
      <c r="E1331" s="81"/>
    </row>
    <row r="1332" spans="5:5" x14ac:dyDescent="0.25">
      <c r="E1332" s="81"/>
    </row>
    <row r="1333" spans="5:5" x14ac:dyDescent="0.25">
      <c r="E1333" s="81"/>
    </row>
    <row r="1334" spans="5:5" x14ac:dyDescent="0.25">
      <c r="E1334" s="81"/>
    </row>
    <row r="1335" spans="5:5" x14ac:dyDescent="0.25">
      <c r="E1335" s="81"/>
    </row>
    <row r="1336" spans="5:5" x14ac:dyDescent="0.25">
      <c r="E1336" s="81"/>
    </row>
    <row r="1337" spans="5:5" x14ac:dyDescent="0.25">
      <c r="E1337" s="81"/>
    </row>
    <row r="1338" spans="5:5" x14ac:dyDescent="0.25">
      <c r="E1338" s="81"/>
    </row>
    <row r="1339" spans="5:5" x14ac:dyDescent="0.25">
      <c r="E1339" s="81"/>
    </row>
    <row r="1340" spans="5:5" x14ac:dyDescent="0.25">
      <c r="E1340" s="81"/>
    </row>
    <row r="1341" spans="5:5" x14ac:dyDescent="0.25">
      <c r="E1341" s="81"/>
    </row>
    <row r="1342" spans="5:5" x14ac:dyDescent="0.25">
      <c r="E1342" s="81"/>
    </row>
    <row r="1343" spans="5:5" x14ac:dyDescent="0.25">
      <c r="E1343" s="81"/>
    </row>
    <row r="1344" spans="5:5" x14ac:dyDescent="0.25">
      <c r="E1344" s="81"/>
    </row>
    <row r="1345" spans="5:5" x14ac:dyDescent="0.25">
      <c r="E1345" s="81"/>
    </row>
    <row r="1346" spans="5:5" x14ac:dyDescent="0.25">
      <c r="E1346" s="81"/>
    </row>
    <row r="1347" spans="5:5" x14ac:dyDescent="0.25">
      <c r="E1347" s="81"/>
    </row>
    <row r="1348" spans="5:5" x14ac:dyDescent="0.25">
      <c r="E1348" s="81"/>
    </row>
    <row r="1349" spans="5:5" x14ac:dyDescent="0.25">
      <c r="E1349" s="81"/>
    </row>
    <row r="1350" spans="5:5" x14ac:dyDescent="0.25">
      <c r="E1350" s="81"/>
    </row>
    <row r="1351" spans="5:5" x14ac:dyDescent="0.25">
      <c r="E1351" s="81"/>
    </row>
    <row r="1352" spans="5:5" x14ac:dyDescent="0.25">
      <c r="E1352" s="81"/>
    </row>
    <row r="1353" spans="5:5" x14ac:dyDescent="0.25">
      <c r="E1353" s="81"/>
    </row>
    <row r="1354" spans="5:5" x14ac:dyDescent="0.25">
      <c r="E1354" s="81"/>
    </row>
    <row r="1355" spans="5:5" x14ac:dyDescent="0.25">
      <c r="E1355" s="81"/>
    </row>
    <row r="1356" spans="5:5" x14ac:dyDescent="0.25">
      <c r="E1356" s="81"/>
    </row>
    <row r="1357" spans="5:5" x14ac:dyDescent="0.25">
      <c r="E1357" s="81"/>
    </row>
    <row r="1358" spans="5:5" x14ac:dyDescent="0.25">
      <c r="E1358" s="81"/>
    </row>
    <row r="1359" spans="5:5" x14ac:dyDescent="0.25">
      <c r="E1359" s="81"/>
    </row>
    <row r="1360" spans="5:5" x14ac:dyDescent="0.25">
      <c r="E1360" s="81"/>
    </row>
    <row r="1361" spans="5:5" x14ac:dyDescent="0.25">
      <c r="E1361" s="81"/>
    </row>
    <row r="1362" spans="5:5" x14ac:dyDescent="0.25">
      <c r="E1362" s="81"/>
    </row>
    <row r="1363" spans="5:5" x14ac:dyDescent="0.25">
      <c r="E1363" s="81"/>
    </row>
    <row r="1364" spans="5:5" x14ac:dyDescent="0.25">
      <c r="E1364" s="81"/>
    </row>
    <row r="1365" spans="5:5" x14ac:dyDescent="0.25">
      <c r="E1365" s="81"/>
    </row>
    <row r="1366" spans="5:5" x14ac:dyDescent="0.25">
      <c r="E1366" s="81"/>
    </row>
    <row r="1367" spans="5:5" x14ac:dyDescent="0.25">
      <c r="E1367" s="81"/>
    </row>
    <row r="1368" spans="5:5" x14ac:dyDescent="0.25">
      <c r="E1368" s="81"/>
    </row>
    <row r="1369" spans="5:5" x14ac:dyDescent="0.25">
      <c r="E1369" s="81"/>
    </row>
    <row r="1370" spans="5:5" x14ac:dyDescent="0.25">
      <c r="E1370" s="81"/>
    </row>
    <row r="1371" spans="5:5" x14ac:dyDescent="0.25">
      <c r="E1371" s="81"/>
    </row>
    <row r="1372" spans="5:5" x14ac:dyDescent="0.25">
      <c r="E1372" s="81"/>
    </row>
    <row r="1373" spans="5:5" x14ac:dyDescent="0.25">
      <c r="E1373" s="81"/>
    </row>
    <row r="1374" spans="5:5" x14ac:dyDescent="0.25">
      <c r="E1374" s="81"/>
    </row>
    <row r="1375" spans="5:5" x14ac:dyDescent="0.25">
      <c r="E1375" s="81"/>
    </row>
    <row r="1376" spans="5:5" x14ac:dyDescent="0.25">
      <c r="E1376" s="81"/>
    </row>
    <row r="1377" spans="5:5" x14ac:dyDescent="0.25">
      <c r="E1377" s="81"/>
    </row>
    <row r="1378" spans="5:5" x14ac:dyDescent="0.25">
      <c r="E1378" s="81"/>
    </row>
    <row r="1379" spans="5:5" x14ac:dyDescent="0.25">
      <c r="E1379" s="81"/>
    </row>
    <row r="1380" spans="5:5" x14ac:dyDescent="0.25">
      <c r="E1380" s="81"/>
    </row>
    <row r="1381" spans="5:5" x14ac:dyDescent="0.25">
      <c r="E1381" s="81"/>
    </row>
    <row r="1382" spans="5:5" x14ac:dyDescent="0.25">
      <c r="E1382" s="81"/>
    </row>
    <row r="1383" spans="5:5" x14ac:dyDescent="0.25">
      <c r="E1383" s="81"/>
    </row>
    <row r="1384" spans="5:5" x14ac:dyDescent="0.25">
      <c r="E1384" s="81"/>
    </row>
    <row r="1385" spans="5:5" x14ac:dyDescent="0.25">
      <c r="E1385" s="81"/>
    </row>
    <row r="1386" spans="5:5" x14ac:dyDescent="0.25">
      <c r="E1386" s="81"/>
    </row>
    <row r="1387" spans="5:5" x14ac:dyDescent="0.25">
      <c r="E1387" s="81"/>
    </row>
    <row r="1388" spans="5:5" x14ac:dyDescent="0.25">
      <c r="E1388" s="81"/>
    </row>
    <row r="1389" spans="5:5" x14ac:dyDescent="0.25">
      <c r="E1389" s="81"/>
    </row>
    <row r="1390" spans="5:5" x14ac:dyDescent="0.25">
      <c r="E1390" s="81"/>
    </row>
    <row r="1391" spans="5:5" x14ac:dyDescent="0.25">
      <c r="E1391" s="81"/>
    </row>
    <row r="1392" spans="5:5" x14ac:dyDescent="0.25">
      <c r="E1392" s="81"/>
    </row>
    <row r="1393" spans="5:5" x14ac:dyDescent="0.25">
      <c r="E1393" s="81"/>
    </row>
    <row r="1394" spans="5:5" x14ac:dyDescent="0.25">
      <c r="E1394" s="81"/>
    </row>
    <row r="1395" spans="5:5" x14ac:dyDescent="0.25">
      <c r="E1395" s="81"/>
    </row>
    <row r="1396" spans="5:5" x14ac:dyDescent="0.25">
      <c r="E1396" s="81"/>
    </row>
    <row r="1397" spans="5:5" x14ac:dyDescent="0.25">
      <c r="E1397" s="81"/>
    </row>
    <row r="1398" spans="5:5" x14ac:dyDescent="0.25">
      <c r="E1398" s="81"/>
    </row>
    <row r="1399" spans="5:5" x14ac:dyDescent="0.25">
      <c r="E1399" s="81"/>
    </row>
    <row r="1400" spans="5:5" x14ac:dyDescent="0.25">
      <c r="E1400" s="81"/>
    </row>
    <row r="1401" spans="5:5" x14ac:dyDescent="0.25">
      <c r="E1401" s="81"/>
    </row>
    <row r="1402" spans="5:5" x14ac:dyDescent="0.25">
      <c r="E1402" s="81"/>
    </row>
    <row r="1403" spans="5:5" x14ac:dyDescent="0.25">
      <c r="E1403" s="81"/>
    </row>
    <row r="1404" spans="5:5" x14ac:dyDescent="0.25">
      <c r="E1404" s="81"/>
    </row>
    <row r="1405" spans="5:5" x14ac:dyDescent="0.25">
      <c r="E1405" s="81"/>
    </row>
    <row r="1406" spans="5:5" x14ac:dyDescent="0.25">
      <c r="E1406" s="81"/>
    </row>
    <row r="1407" spans="5:5" x14ac:dyDescent="0.25">
      <c r="E1407" s="81"/>
    </row>
    <row r="1408" spans="5:5" x14ac:dyDescent="0.25">
      <c r="E1408" s="81"/>
    </row>
    <row r="1409" spans="5:5" x14ac:dyDescent="0.25">
      <c r="E1409" s="81"/>
    </row>
    <row r="1410" spans="5:5" x14ac:dyDescent="0.25">
      <c r="E1410" s="81"/>
    </row>
    <row r="1411" spans="5:5" x14ac:dyDescent="0.25">
      <c r="E1411" s="81"/>
    </row>
    <row r="1412" spans="5:5" x14ac:dyDescent="0.25">
      <c r="E1412" s="81"/>
    </row>
    <row r="1413" spans="5:5" x14ac:dyDescent="0.25">
      <c r="E1413" s="81"/>
    </row>
    <row r="1414" spans="5:5" x14ac:dyDescent="0.25">
      <c r="E1414" s="81"/>
    </row>
    <row r="1415" spans="5:5" x14ac:dyDescent="0.25">
      <c r="E1415" s="81"/>
    </row>
    <row r="1416" spans="5:5" x14ac:dyDescent="0.25">
      <c r="E1416" s="81"/>
    </row>
    <row r="1417" spans="5:5" x14ac:dyDescent="0.25">
      <c r="E1417" s="81"/>
    </row>
    <row r="1418" spans="5:5" x14ac:dyDescent="0.25">
      <c r="E1418" s="81"/>
    </row>
    <row r="1419" spans="5:5" x14ac:dyDescent="0.25">
      <c r="E1419" s="81"/>
    </row>
    <row r="1420" spans="5:5" x14ac:dyDescent="0.25">
      <c r="E1420" s="81"/>
    </row>
    <row r="1421" spans="5:5" x14ac:dyDescent="0.25">
      <c r="E1421" s="81"/>
    </row>
    <row r="1422" spans="5:5" x14ac:dyDescent="0.25">
      <c r="E1422" s="81"/>
    </row>
    <row r="1423" spans="5:5" x14ac:dyDescent="0.25">
      <c r="E1423" s="81"/>
    </row>
    <row r="1424" spans="5:5" x14ac:dyDescent="0.25">
      <c r="E1424" s="81"/>
    </row>
    <row r="1425" spans="5:5" x14ac:dyDescent="0.25">
      <c r="E1425" s="81"/>
    </row>
    <row r="1426" spans="5:5" x14ac:dyDescent="0.25">
      <c r="E1426" s="81"/>
    </row>
    <row r="1427" spans="5:5" x14ac:dyDescent="0.25">
      <c r="E1427" s="81"/>
    </row>
    <row r="1428" spans="5:5" x14ac:dyDescent="0.25">
      <c r="E1428" s="81"/>
    </row>
    <row r="1429" spans="5:5" x14ac:dyDescent="0.25">
      <c r="E1429" s="81"/>
    </row>
    <row r="1430" spans="5:5" x14ac:dyDescent="0.25">
      <c r="E1430" s="81"/>
    </row>
    <row r="1431" spans="5:5" x14ac:dyDescent="0.25">
      <c r="E1431" s="81"/>
    </row>
    <row r="1432" spans="5:5" x14ac:dyDescent="0.25">
      <c r="E1432" s="81"/>
    </row>
    <row r="1433" spans="5:5" x14ac:dyDescent="0.25">
      <c r="E1433" s="81"/>
    </row>
    <row r="1434" spans="5:5" x14ac:dyDescent="0.25">
      <c r="E1434" s="81"/>
    </row>
    <row r="1435" spans="5:5" x14ac:dyDescent="0.25">
      <c r="E1435" s="81"/>
    </row>
    <row r="1436" spans="5:5" x14ac:dyDescent="0.25">
      <c r="E1436" s="81"/>
    </row>
    <row r="1437" spans="5:5" x14ac:dyDescent="0.25">
      <c r="E1437" s="81"/>
    </row>
    <row r="1438" spans="5:5" x14ac:dyDescent="0.25">
      <c r="E1438" s="81"/>
    </row>
    <row r="1439" spans="5:5" x14ac:dyDescent="0.25">
      <c r="E1439" s="81"/>
    </row>
    <row r="1440" spans="5:5" x14ac:dyDescent="0.25">
      <c r="E1440" s="81"/>
    </row>
    <row r="1441" spans="5:5" x14ac:dyDescent="0.25">
      <c r="E1441" s="81"/>
    </row>
    <row r="1442" spans="5:5" x14ac:dyDescent="0.25">
      <c r="E1442" s="81"/>
    </row>
    <row r="1443" spans="5:5" x14ac:dyDescent="0.25">
      <c r="E1443" s="81"/>
    </row>
    <row r="1444" spans="5:5" x14ac:dyDescent="0.25">
      <c r="E1444" s="81"/>
    </row>
    <row r="1445" spans="5:5" x14ac:dyDescent="0.25">
      <c r="E1445" s="81"/>
    </row>
    <row r="1446" spans="5:5" x14ac:dyDescent="0.25">
      <c r="E1446" s="81"/>
    </row>
    <row r="1447" spans="5:5" x14ac:dyDescent="0.25">
      <c r="E1447" s="81"/>
    </row>
    <row r="1448" spans="5:5" x14ac:dyDescent="0.25">
      <c r="E1448" s="81"/>
    </row>
    <row r="1449" spans="5:5" x14ac:dyDescent="0.25">
      <c r="E1449" s="81"/>
    </row>
    <row r="1450" spans="5:5" x14ac:dyDescent="0.25">
      <c r="E1450" s="81"/>
    </row>
    <row r="1451" spans="5:5" x14ac:dyDescent="0.25">
      <c r="E1451" s="81"/>
    </row>
    <row r="1452" spans="5:5" x14ac:dyDescent="0.25">
      <c r="E1452" s="81"/>
    </row>
    <row r="1453" spans="5:5" x14ac:dyDescent="0.25">
      <c r="E1453" s="81"/>
    </row>
    <row r="1454" spans="5:5" x14ac:dyDescent="0.25">
      <c r="E1454" s="81"/>
    </row>
    <row r="1455" spans="5:5" x14ac:dyDescent="0.25">
      <c r="E1455" s="81"/>
    </row>
    <row r="1456" spans="5:5" x14ac:dyDescent="0.25">
      <c r="E1456" s="81"/>
    </row>
    <row r="1457" spans="5:5" x14ac:dyDescent="0.25">
      <c r="E1457" s="81"/>
    </row>
    <row r="1458" spans="5:5" x14ac:dyDescent="0.25">
      <c r="E1458" s="81"/>
    </row>
    <row r="1459" spans="5:5" x14ac:dyDescent="0.25">
      <c r="E1459" s="81"/>
    </row>
    <row r="1460" spans="5:5" x14ac:dyDescent="0.25">
      <c r="E1460" s="81"/>
    </row>
    <row r="1461" spans="5:5" x14ac:dyDescent="0.25">
      <c r="E1461" s="81"/>
    </row>
    <row r="1462" spans="5:5" x14ac:dyDescent="0.25">
      <c r="E1462" s="81"/>
    </row>
    <row r="1463" spans="5:5" x14ac:dyDescent="0.25">
      <c r="E1463" s="81"/>
    </row>
    <row r="1464" spans="5:5" x14ac:dyDescent="0.25">
      <c r="E1464" s="81"/>
    </row>
    <row r="1465" spans="5:5" x14ac:dyDescent="0.25">
      <c r="E1465" s="81"/>
    </row>
    <row r="1466" spans="5:5" x14ac:dyDescent="0.25">
      <c r="E1466" s="81"/>
    </row>
    <row r="1467" spans="5:5" x14ac:dyDescent="0.25">
      <c r="E1467" s="81"/>
    </row>
    <row r="1468" spans="5:5" x14ac:dyDescent="0.25">
      <c r="E1468" s="81"/>
    </row>
    <row r="1469" spans="5:5" x14ac:dyDescent="0.25">
      <c r="E1469" s="81"/>
    </row>
    <row r="1470" spans="5:5" x14ac:dyDescent="0.25">
      <c r="E1470" s="81"/>
    </row>
    <row r="1471" spans="5:5" x14ac:dyDescent="0.25">
      <c r="E1471" s="81"/>
    </row>
    <row r="1472" spans="5:5" x14ac:dyDescent="0.25">
      <c r="E1472" s="81"/>
    </row>
    <row r="1473" spans="5:5" x14ac:dyDescent="0.25">
      <c r="E1473" s="81"/>
    </row>
    <row r="1474" spans="5:5" x14ac:dyDescent="0.25">
      <c r="E1474" s="81"/>
    </row>
    <row r="1475" spans="5:5" x14ac:dyDescent="0.25">
      <c r="E1475" s="81"/>
    </row>
    <row r="1476" spans="5:5" x14ac:dyDescent="0.25">
      <c r="E1476" s="81"/>
    </row>
    <row r="1477" spans="5:5" x14ac:dyDescent="0.25">
      <c r="E1477" s="81"/>
    </row>
    <row r="1478" spans="5:5" x14ac:dyDescent="0.25">
      <c r="E1478" s="81"/>
    </row>
    <row r="1479" spans="5:5" x14ac:dyDescent="0.25">
      <c r="E1479" s="81"/>
    </row>
    <row r="1480" spans="5:5" x14ac:dyDescent="0.25">
      <c r="E1480" s="81"/>
    </row>
    <row r="1481" spans="5:5" x14ac:dyDescent="0.25">
      <c r="E1481" s="81"/>
    </row>
    <row r="1482" spans="5:5" x14ac:dyDescent="0.25">
      <c r="E1482" s="81"/>
    </row>
    <row r="1483" spans="5:5" x14ac:dyDescent="0.25">
      <c r="E1483" s="81"/>
    </row>
    <row r="1484" spans="5:5" x14ac:dyDescent="0.25">
      <c r="E1484" s="81"/>
    </row>
    <row r="1485" spans="5:5" x14ac:dyDescent="0.25">
      <c r="E1485" s="81"/>
    </row>
    <row r="1486" spans="5:5" x14ac:dyDescent="0.25">
      <c r="E1486" s="81"/>
    </row>
    <row r="1487" spans="5:5" x14ac:dyDescent="0.25">
      <c r="E1487" s="81"/>
    </row>
    <row r="1488" spans="5:5" x14ac:dyDescent="0.25">
      <c r="E1488" s="81"/>
    </row>
    <row r="1489" spans="5:5" x14ac:dyDescent="0.25">
      <c r="E1489" s="81"/>
    </row>
    <row r="1490" spans="5:5" x14ac:dyDescent="0.25">
      <c r="E1490" s="81"/>
    </row>
    <row r="1491" spans="5:5" x14ac:dyDescent="0.25">
      <c r="E1491" s="81"/>
    </row>
    <row r="1492" spans="5:5" x14ac:dyDescent="0.25">
      <c r="E1492" s="81"/>
    </row>
    <row r="1493" spans="5:5" x14ac:dyDescent="0.25">
      <c r="E1493" s="81"/>
    </row>
    <row r="1494" spans="5:5" x14ac:dyDescent="0.25">
      <c r="E1494" s="81"/>
    </row>
    <row r="1495" spans="5:5" x14ac:dyDescent="0.25">
      <c r="E1495" s="81"/>
    </row>
    <row r="1496" spans="5:5" x14ac:dyDescent="0.25">
      <c r="E1496" s="81"/>
    </row>
    <row r="1497" spans="5:5" x14ac:dyDescent="0.25">
      <c r="E1497" s="81"/>
    </row>
    <row r="1498" spans="5:5" x14ac:dyDescent="0.25">
      <c r="E1498" s="81"/>
    </row>
    <row r="1499" spans="5:5" x14ac:dyDescent="0.25">
      <c r="E1499" s="81"/>
    </row>
    <row r="1500" spans="5:5" x14ac:dyDescent="0.25">
      <c r="E1500" s="81"/>
    </row>
    <row r="1501" spans="5:5" x14ac:dyDescent="0.25">
      <c r="E1501" s="81"/>
    </row>
    <row r="1502" spans="5:5" x14ac:dyDescent="0.25">
      <c r="E1502" s="81"/>
    </row>
    <row r="1503" spans="5:5" x14ac:dyDescent="0.25">
      <c r="E1503" s="81"/>
    </row>
    <row r="1504" spans="5:5" x14ac:dyDescent="0.25">
      <c r="E1504" s="81"/>
    </row>
    <row r="1505" spans="5:5" x14ac:dyDescent="0.25">
      <c r="E1505" s="81"/>
    </row>
    <row r="1506" spans="5:5" x14ac:dyDescent="0.25">
      <c r="E1506" s="81"/>
    </row>
    <row r="1507" spans="5:5" x14ac:dyDescent="0.25">
      <c r="E1507" s="81"/>
    </row>
    <row r="1508" spans="5:5" x14ac:dyDescent="0.25">
      <c r="E1508" s="81"/>
    </row>
    <row r="1509" spans="5:5" x14ac:dyDescent="0.25">
      <c r="E1509" s="81"/>
    </row>
    <row r="1510" spans="5:5" x14ac:dyDescent="0.25">
      <c r="E1510" s="81"/>
    </row>
    <row r="1511" spans="5:5" x14ac:dyDescent="0.25">
      <c r="E1511" s="81"/>
    </row>
    <row r="1512" spans="5:5" x14ac:dyDescent="0.25">
      <c r="E1512" s="81"/>
    </row>
    <row r="1513" spans="5:5" x14ac:dyDescent="0.25">
      <c r="E1513" s="81"/>
    </row>
    <row r="1514" spans="5:5" x14ac:dyDescent="0.25">
      <c r="E1514" s="81"/>
    </row>
    <row r="1515" spans="5:5" x14ac:dyDescent="0.25">
      <c r="E1515" s="81"/>
    </row>
    <row r="1516" spans="5:5" x14ac:dyDescent="0.25">
      <c r="E1516" s="81"/>
    </row>
    <row r="1517" spans="5:5" x14ac:dyDescent="0.25">
      <c r="E1517" s="81"/>
    </row>
    <row r="1518" spans="5:5" x14ac:dyDescent="0.25">
      <c r="E1518" s="81"/>
    </row>
    <row r="1519" spans="5:5" x14ac:dyDescent="0.25">
      <c r="E1519" s="81"/>
    </row>
    <row r="1520" spans="5:5" x14ac:dyDescent="0.25">
      <c r="E1520" s="81"/>
    </row>
    <row r="1521" spans="5:5" x14ac:dyDescent="0.25">
      <c r="E1521" s="81"/>
    </row>
    <row r="1522" spans="5:5" x14ac:dyDescent="0.25">
      <c r="E1522" s="81"/>
    </row>
    <row r="1523" spans="5:5" x14ac:dyDescent="0.25">
      <c r="E1523" s="81"/>
    </row>
    <row r="1524" spans="5:5" x14ac:dyDescent="0.25">
      <c r="E1524" s="81"/>
    </row>
    <row r="1525" spans="5:5" x14ac:dyDescent="0.25">
      <c r="E1525" s="81"/>
    </row>
    <row r="1526" spans="5:5" x14ac:dyDescent="0.25">
      <c r="E1526" s="81"/>
    </row>
    <row r="1527" spans="5:5" x14ac:dyDescent="0.25">
      <c r="E1527" s="81"/>
    </row>
    <row r="1528" spans="5:5" x14ac:dyDescent="0.25">
      <c r="E1528" s="81"/>
    </row>
    <row r="1529" spans="5:5" x14ac:dyDescent="0.25">
      <c r="E1529" s="81"/>
    </row>
    <row r="1530" spans="5:5" x14ac:dyDescent="0.25">
      <c r="E1530" s="81"/>
    </row>
    <row r="1531" spans="5:5" x14ac:dyDescent="0.25">
      <c r="E1531" s="81"/>
    </row>
    <row r="1532" spans="5:5" x14ac:dyDescent="0.25">
      <c r="E1532" s="81"/>
    </row>
    <row r="1533" spans="5:5" x14ac:dyDescent="0.25">
      <c r="E1533" s="81"/>
    </row>
    <row r="1534" spans="5:5" x14ac:dyDescent="0.25">
      <c r="E1534" s="81"/>
    </row>
    <row r="1535" spans="5:5" x14ac:dyDescent="0.25">
      <c r="E1535" s="81"/>
    </row>
    <row r="1536" spans="5:5" x14ac:dyDescent="0.25">
      <c r="E1536" s="81"/>
    </row>
    <row r="1537" spans="5:5" x14ac:dyDescent="0.25">
      <c r="E1537" s="81"/>
    </row>
    <row r="1538" spans="5:5" x14ac:dyDescent="0.25">
      <c r="E1538" s="81"/>
    </row>
    <row r="1539" spans="5:5" x14ac:dyDescent="0.25">
      <c r="E1539" s="81"/>
    </row>
    <row r="1540" spans="5:5" x14ac:dyDescent="0.25">
      <c r="E1540" s="81"/>
    </row>
    <row r="1541" spans="5:5" x14ac:dyDescent="0.25">
      <c r="E1541" s="81"/>
    </row>
    <row r="1542" spans="5:5" x14ac:dyDescent="0.25">
      <c r="E1542" s="81"/>
    </row>
    <row r="1543" spans="5:5" x14ac:dyDescent="0.25">
      <c r="E1543" s="81"/>
    </row>
    <row r="1544" spans="5:5" x14ac:dyDescent="0.25">
      <c r="E1544" s="81"/>
    </row>
    <row r="1545" spans="5:5" x14ac:dyDescent="0.25">
      <c r="E1545" s="81"/>
    </row>
    <row r="1546" spans="5:5" x14ac:dyDescent="0.25">
      <c r="E1546" s="81"/>
    </row>
    <row r="1547" spans="5:5" x14ac:dyDescent="0.25">
      <c r="E1547" s="81"/>
    </row>
    <row r="1548" spans="5:5" x14ac:dyDescent="0.25">
      <c r="E1548" s="81"/>
    </row>
    <row r="1549" spans="5:5" x14ac:dyDescent="0.25">
      <c r="E1549" s="81"/>
    </row>
    <row r="1550" spans="5:5" x14ac:dyDescent="0.25">
      <c r="E1550" s="81"/>
    </row>
    <row r="1551" spans="5:5" x14ac:dyDescent="0.25">
      <c r="E1551" s="81"/>
    </row>
    <row r="1552" spans="5:5" x14ac:dyDescent="0.25">
      <c r="E1552" s="81"/>
    </row>
    <row r="1553" spans="5:5" x14ac:dyDescent="0.25">
      <c r="E1553" s="81"/>
    </row>
    <row r="1554" spans="5:5" x14ac:dyDescent="0.25">
      <c r="E1554" s="81"/>
    </row>
    <row r="1555" spans="5:5" x14ac:dyDescent="0.25">
      <c r="E1555" s="81"/>
    </row>
    <row r="1556" spans="5:5" x14ac:dyDescent="0.25">
      <c r="E1556" s="81"/>
    </row>
    <row r="1557" spans="5:5" x14ac:dyDescent="0.25">
      <c r="E1557" s="81"/>
    </row>
    <row r="1558" spans="5:5" x14ac:dyDescent="0.25">
      <c r="E1558" s="81"/>
    </row>
    <row r="1559" spans="5:5" x14ac:dyDescent="0.25">
      <c r="E1559" s="81"/>
    </row>
    <row r="1560" spans="5:5" x14ac:dyDescent="0.25">
      <c r="E1560" s="81"/>
    </row>
    <row r="1561" spans="5:5" x14ac:dyDescent="0.25">
      <c r="E1561" s="81"/>
    </row>
    <row r="1562" spans="5:5" x14ac:dyDescent="0.25">
      <c r="E1562" s="81"/>
    </row>
    <row r="1563" spans="5:5" x14ac:dyDescent="0.25">
      <c r="E1563" s="81"/>
    </row>
    <row r="1564" spans="5:5" x14ac:dyDescent="0.25">
      <c r="E1564" s="81"/>
    </row>
    <row r="1565" spans="5:5" x14ac:dyDescent="0.25">
      <c r="E1565" s="81"/>
    </row>
    <row r="1566" spans="5:5" x14ac:dyDescent="0.25">
      <c r="E1566" s="81"/>
    </row>
    <row r="1567" spans="5:5" x14ac:dyDescent="0.25">
      <c r="E1567" s="81"/>
    </row>
    <row r="1568" spans="5:5" x14ac:dyDescent="0.25">
      <c r="E1568" s="81"/>
    </row>
    <row r="1569" spans="5:5" x14ac:dyDescent="0.25">
      <c r="E1569" s="81"/>
    </row>
    <row r="1570" spans="5:5" x14ac:dyDescent="0.25">
      <c r="E1570" s="81"/>
    </row>
    <row r="1571" spans="5:5" x14ac:dyDescent="0.25">
      <c r="E1571" s="81"/>
    </row>
    <row r="1572" spans="5:5" x14ac:dyDescent="0.25">
      <c r="E1572" s="81"/>
    </row>
    <row r="1573" spans="5:5" x14ac:dyDescent="0.25">
      <c r="E1573" s="81"/>
    </row>
    <row r="1574" spans="5:5" x14ac:dyDescent="0.25">
      <c r="E1574" s="81"/>
    </row>
    <row r="1575" spans="5:5" x14ac:dyDescent="0.25">
      <c r="E1575" s="81"/>
    </row>
    <row r="1576" spans="5:5" x14ac:dyDescent="0.25">
      <c r="E1576" s="81"/>
    </row>
    <row r="1577" spans="5:5" x14ac:dyDescent="0.25">
      <c r="E1577" s="81"/>
    </row>
    <row r="1578" spans="5:5" x14ac:dyDescent="0.25">
      <c r="E1578" s="81"/>
    </row>
    <row r="1579" spans="5:5" x14ac:dyDescent="0.25">
      <c r="E1579" s="81"/>
    </row>
    <row r="1580" spans="5:5" x14ac:dyDescent="0.25">
      <c r="E1580" s="81"/>
    </row>
    <row r="1581" spans="5:5" x14ac:dyDescent="0.25">
      <c r="E1581" s="81"/>
    </row>
    <row r="1582" spans="5:5" x14ac:dyDescent="0.25">
      <c r="E1582" s="81"/>
    </row>
    <row r="1583" spans="5:5" x14ac:dyDescent="0.25">
      <c r="E1583" s="81"/>
    </row>
    <row r="1584" spans="5:5" x14ac:dyDescent="0.25">
      <c r="E1584" s="81"/>
    </row>
    <row r="1585" spans="5:5" x14ac:dyDescent="0.25">
      <c r="E1585" s="81"/>
    </row>
    <row r="1586" spans="5:5" x14ac:dyDescent="0.25">
      <c r="E1586" s="81"/>
    </row>
    <row r="1587" spans="5:5" x14ac:dyDescent="0.25">
      <c r="E1587" s="81"/>
    </row>
    <row r="1588" spans="5:5" x14ac:dyDescent="0.25">
      <c r="E1588" s="81"/>
    </row>
    <row r="1589" spans="5:5" x14ac:dyDescent="0.25">
      <c r="E1589" s="81"/>
    </row>
    <row r="1590" spans="5:5" x14ac:dyDescent="0.25">
      <c r="E1590" s="81"/>
    </row>
    <row r="1591" spans="5:5" x14ac:dyDescent="0.25">
      <c r="E1591" s="81"/>
    </row>
    <row r="1592" spans="5:5" x14ac:dyDescent="0.25">
      <c r="E1592" s="81"/>
    </row>
    <row r="1593" spans="5:5" x14ac:dyDescent="0.25">
      <c r="E1593" s="81"/>
    </row>
    <row r="1594" spans="5:5" x14ac:dyDescent="0.25">
      <c r="E1594" s="81"/>
    </row>
    <row r="1595" spans="5:5" x14ac:dyDescent="0.25">
      <c r="E1595" s="81"/>
    </row>
    <row r="1596" spans="5:5" x14ac:dyDescent="0.25">
      <c r="E1596" s="81"/>
    </row>
    <row r="1597" spans="5:5" x14ac:dyDescent="0.25">
      <c r="E1597" s="81"/>
    </row>
    <row r="1598" spans="5:5" x14ac:dyDescent="0.25">
      <c r="E1598" s="81"/>
    </row>
    <row r="1599" spans="5:5" x14ac:dyDescent="0.25">
      <c r="E1599" s="81"/>
    </row>
    <row r="1600" spans="5:5" x14ac:dyDescent="0.25">
      <c r="E1600" s="81"/>
    </row>
    <row r="1601" spans="5:5" x14ac:dyDescent="0.25">
      <c r="E1601" s="81"/>
    </row>
    <row r="1602" spans="5:5" x14ac:dyDescent="0.25">
      <c r="E1602" s="81"/>
    </row>
    <row r="1603" spans="5:5" x14ac:dyDescent="0.25">
      <c r="E1603" s="81"/>
    </row>
    <row r="1604" spans="5:5" x14ac:dyDescent="0.25">
      <c r="E1604" s="81"/>
    </row>
    <row r="1605" spans="5:5" x14ac:dyDescent="0.25">
      <c r="E1605" s="81"/>
    </row>
    <row r="1606" spans="5:5" x14ac:dyDescent="0.25">
      <c r="E1606" s="81"/>
    </row>
    <row r="1607" spans="5:5" x14ac:dyDescent="0.25">
      <c r="E1607" s="81"/>
    </row>
    <row r="1608" spans="5:5" x14ac:dyDescent="0.25">
      <c r="E1608" s="81"/>
    </row>
    <row r="1609" spans="5:5" x14ac:dyDescent="0.25">
      <c r="E1609" s="81"/>
    </row>
    <row r="1610" spans="5:5" x14ac:dyDescent="0.25">
      <c r="E1610" s="81"/>
    </row>
    <row r="1611" spans="5:5" x14ac:dyDescent="0.25">
      <c r="E1611" s="81"/>
    </row>
    <row r="1612" spans="5:5" x14ac:dyDescent="0.25">
      <c r="E1612" s="81"/>
    </row>
    <row r="1613" spans="5:5" x14ac:dyDescent="0.25">
      <c r="E1613" s="81"/>
    </row>
    <row r="1614" spans="5:5" x14ac:dyDescent="0.25">
      <c r="E1614" s="81"/>
    </row>
    <row r="1615" spans="5:5" x14ac:dyDescent="0.25">
      <c r="E1615" s="81"/>
    </row>
    <row r="1616" spans="5:5" x14ac:dyDescent="0.25">
      <c r="E1616" s="81"/>
    </row>
    <row r="1617" spans="5:5" x14ac:dyDescent="0.25">
      <c r="E1617" s="81"/>
    </row>
    <row r="1618" spans="5:5" x14ac:dyDescent="0.25">
      <c r="E1618" s="81"/>
    </row>
    <row r="1619" spans="5:5" x14ac:dyDescent="0.25">
      <c r="E1619" s="81"/>
    </row>
    <row r="1620" spans="5:5" x14ac:dyDescent="0.25">
      <c r="E1620" s="81"/>
    </row>
    <row r="1621" spans="5:5" x14ac:dyDescent="0.25">
      <c r="E1621" s="81"/>
    </row>
    <row r="1622" spans="5:5" x14ac:dyDescent="0.25">
      <c r="E1622" s="81"/>
    </row>
    <row r="1623" spans="5:5" x14ac:dyDescent="0.25">
      <c r="E1623" s="81"/>
    </row>
    <row r="1624" spans="5:5" x14ac:dyDescent="0.25">
      <c r="E1624" s="81"/>
    </row>
    <row r="1625" spans="5:5" x14ac:dyDescent="0.25">
      <c r="E1625" s="81"/>
    </row>
    <row r="1626" spans="5:5" x14ac:dyDescent="0.25">
      <c r="E1626" s="81"/>
    </row>
    <row r="1627" spans="5:5" x14ac:dyDescent="0.25">
      <c r="E1627" s="81"/>
    </row>
    <row r="1628" spans="5:5" x14ac:dyDescent="0.25">
      <c r="E1628" s="81"/>
    </row>
    <row r="1629" spans="5:5" x14ac:dyDescent="0.25">
      <c r="E1629" s="81"/>
    </row>
    <row r="1630" spans="5:5" x14ac:dyDescent="0.25">
      <c r="E1630" s="81"/>
    </row>
    <row r="1631" spans="5:5" x14ac:dyDescent="0.25">
      <c r="E1631" s="81"/>
    </row>
    <row r="1632" spans="5:5" x14ac:dyDescent="0.25">
      <c r="E1632" s="81"/>
    </row>
    <row r="1633" spans="5:5" x14ac:dyDescent="0.25">
      <c r="E1633" s="81"/>
    </row>
    <row r="1634" spans="5:5" x14ac:dyDescent="0.25">
      <c r="E1634" s="81"/>
    </row>
    <row r="1635" spans="5:5" x14ac:dyDescent="0.25">
      <c r="E1635" s="81"/>
    </row>
    <row r="1636" spans="5:5" x14ac:dyDescent="0.25">
      <c r="E1636" s="81"/>
    </row>
    <row r="1637" spans="5:5" x14ac:dyDescent="0.25">
      <c r="E1637" s="81"/>
    </row>
    <row r="1638" spans="5:5" x14ac:dyDescent="0.25">
      <c r="E1638" s="81"/>
    </row>
    <row r="1639" spans="5:5" x14ac:dyDescent="0.25">
      <c r="E1639" s="81"/>
    </row>
    <row r="1640" spans="5:5" x14ac:dyDescent="0.25">
      <c r="E1640" s="81"/>
    </row>
    <row r="1641" spans="5:5" x14ac:dyDescent="0.25">
      <c r="E1641" s="81"/>
    </row>
    <row r="1642" spans="5:5" x14ac:dyDescent="0.25">
      <c r="E1642" s="81"/>
    </row>
    <row r="1643" spans="5:5" x14ac:dyDescent="0.25">
      <c r="E1643" s="81"/>
    </row>
    <row r="1644" spans="5:5" x14ac:dyDescent="0.25">
      <c r="E1644" s="81"/>
    </row>
    <row r="1645" spans="5:5" x14ac:dyDescent="0.25">
      <c r="E1645" s="81"/>
    </row>
    <row r="1646" spans="5:5" x14ac:dyDescent="0.25">
      <c r="E1646" s="81"/>
    </row>
    <row r="1647" spans="5:5" x14ac:dyDescent="0.25">
      <c r="E1647" s="81"/>
    </row>
    <row r="1648" spans="5:5" x14ac:dyDescent="0.25">
      <c r="E1648" s="81"/>
    </row>
    <row r="1649" spans="5:5" x14ac:dyDescent="0.25">
      <c r="E1649" s="81"/>
    </row>
    <row r="1650" spans="5:5" x14ac:dyDescent="0.25">
      <c r="E1650" s="81"/>
    </row>
    <row r="1651" spans="5:5" x14ac:dyDescent="0.25">
      <c r="E1651" s="81"/>
    </row>
    <row r="1652" spans="5:5" x14ac:dyDescent="0.25">
      <c r="E1652" s="81"/>
    </row>
    <row r="1653" spans="5:5" x14ac:dyDescent="0.25">
      <c r="E1653" s="81"/>
    </row>
    <row r="1654" spans="5:5" x14ac:dyDescent="0.25">
      <c r="E1654" s="81"/>
    </row>
    <row r="1655" spans="5:5" x14ac:dyDescent="0.25">
      <c r="E1655" s="81"/>
    </row>
    <row r="1656" spans="5:5" x14ac:dyDescent="0.25">
      <c r="E1656" s="81"/>
    </row>
    <row r="1657" spans="5:5" x14ac:dyDescent="0.25">
      <c r="E1657" s="81"/>
    </row>
    <row r="1658" spans="5:5" x14ac:dyDescent="0.25">
      <c r="E1658" s="81"/>
    </row>
    <row r="1659" spans="5:5" x14ac:dyDescent="0.25">
      <c r="E1659" s="81"/>
    </row>
    <row r="1660" spans="5:5" x14ac:dyDescent="0.25">
      <c r="E1660" s="81"/>
    </row>
    <row r="1661" spans="5:5" x14ac:dyDescent="0.25">
      <c r="E1661" s="81"/>
    </row>
    <row r="1662" spans="5:5" x14ac:dyDescent="0.25">
      <c r="E1662" s="81"/>
    </row>
    <row r="1663" spans="5:5" x14ac:dyDescent="0.25">
      <c r="E1663" s="81"/>
    </row>
    <row r="1664" spans="5:5" x14ac:dyDescent="0.25">
      <c r="E1664" s="81"/>
    </row>
    <row r="1665" spans="5:5" x14ac:dyDescent="0.25">
      <c r="E1665" s="81"/>
    </row>
    <row r="1666" spans="5:5" x14ac:dyDescent="0.25">
      <c r="E1666" s="81"/>
    </row>
    <row r="1667" spans="5:5" x14ac:dyDescent="0.25">
      <c r="E1667" s="81"/>
    </row>
    <row r="1668" spans="5:5" x14ac:dyDescent="0.25">
      <c r="E1668" s="81"/>
    </row>
    <row r="1669" spans="5:5" x14ac:dyDescent="0.25">
      <c r="E1669" s="81"/>
    </row>
    <row r="1670" spans="5:5" x14ac:dyDescent="0.25">
      <c r="E1670" s="81"/>
    </row>
    <row r="1671" spans="5:5" x14ac:dyDescent="0.25">
      <c r="E1671" s="81"/>
    </row>
    <row r="1672" spans="5:5" x14ac:dyDescent="0.25">
      <c r="E1672" s="81"/>
    </row>
    <row r="1673" spans="5:5" x14ac:dyDescent="0.25">
      <c r="E1673" s="81"/>
    </row>
    <row r="1674" spans="5:5" x14ac:dyDescent="0.25">
      <c r="E1674" s="81"/>
    </row>
    <row r="1675" spans="5:5" x14ac:dyDescent="0.25">
      <c r="E1675" s="81"/>
    </row>
    <row r="1676" spans="5:5" x14ac:dyDescent="0.25">
      <c r="E1676" s="81"/>
    </row>
    <row r="1677" spans="5:5" x14ac:dyDescent="0.25">
      <c r="E1677" s="81"/>
    </row>
    <row r="1678" spans="5:5" x14ac:dyDescent="0.25">
      <c r="E1678" s="81"/>
    </row>
    <row r="1679" spans="5:5" x14ac:dyDescent="0.25">
      <c r="E1679" s="81"/>
    </row>
    <row r="1680" spans="5:5" x14ac:dyDescent="0.25">
      <c r="E1680" s="81"/>
    </row>
    <row r="1681" spans="5:5" x14ac:dyDescent="0.25">
      <c r="E1681" s="81"/>
    </row>
    <row r="1682" spans="5:5" x14ac:dyDescent="0.25">
      <c r="E1682" s="81"/>
    </row>
    <row r="1683" spans="5:5" x14ac:dyDescent="0.25">
      <c r="E1683" s="81"/>
    </row>
    <row r="1684" spans="5:5" x14ac:dyDescent="0.25">
      <c r="E1684" s="81"/>
    </row>
    <row r="1685" spans="5:5" x14ac:dyDescent="0.25">
      <c r="E1685" s="81"/>
    </row>
    <row r="1686" spans="5:5" x14ac:dyDescent="0.25">
      <c r="E1686" s="81"/>
    </row>
    <row r="1687" spans="5:5" x14ac:dyDescent="0.25">
      <c r="E1687" s="81"/>
    </row>
    <row r="1688" spans="5:5" x14ac:dyDescent="0.25">
      <c r="E1688" s="81"/>
    </row>
    <row r="1689" spans="5:5" x14ac:dyDescent="0.25">
      <c r="E1689" s="81"/>
    </row>
    <row r="1690" spans="5:5" x14ac:dyDescent="0.25">
      <c r="E1690" s="81"/>
    </row>
    <row r="1691" spans="5:5" x14ac:dyDescent="0.25">
      <c r="E1691" s="81"/>
    </row>
    <row r="1692" spans="5:5" x14ac:dyDescent="0.25">
      <c r="E1692" s="81"/>
    </row>
    <row r="1693" spans="5:5" x14ac:dyDescent="0.25">
      <c r="E1693" s="81"/>
    </row>
    <row r="1694" spans="5:5" x14ac:dyDescent="0.25">
      <c r="E1694" s="81"/>
    </row>
    <row r="1695" spans="5:5" x14ac:dyDescent="0.25">
      <c r="E1695" s="81"/>
    </row>
    <row r="1696" spans="5:5" x14ac:dyDescent="0.25">
      <c r="E1696" s="81"/>
    </row>
    <row r="1697" spans="5:5" x14ac:dyDescent="0.25">
      <c r="E1697" s="81"/>
    </row>
    <row r="1698" spans="5:5" x14ac:dyDescent="0.25">
      <c r="E1698" s="81"/>
    </row>
    <row r="1699" spans="5:5" x14ac:dyDescent="0.25">
      <c r="E1699" s="81"/>
    </row>
    <row r="1700" spans="5:5" x14ac:dyDescent="0.25">
      <c r="E1700" s="81"/>
    </row>
    <row r="1701" spans="5:5" x14ac:dyDescent="0.25">
      <c r="E1701" s="81"/>
    </row>
    <row r="1702" spans="5:5" x14ac:dyDescent="0.25">
      <c r="E1702" s="81"/>
    </row>
    <row r="1703" spans="5:5" x14ac:dyDescent="0.25">
      <c r="E1703" s="81"/>
    </row>
    <row r="1704" spans="5:5" x14ac:dyDescent="0.25">
      <c r="E1704" s="81"/>
    </row>
    <row r="1705" spans="5:5" x14ac:dyDescent="0.25">
      <c r="E1705" s="81"/>
    </row>
    <row r="1706" spans="5:5" x14ac:dyDescent="0.25">
      <c r="E1706" s="81"/>
    </row>
    <row r="1707" spans="5:5" x14ac:dyDescent="0.25">
      <c r="E1707" s="81"/>
    </row>
    <row r="1708" spans="5:5" x14ac:dyDescent="0.25">
      <c r="E1708" s="81"/>
    </row>
    <row r="1709" spans="5:5" x14ac:dyDescent="0.25">
      <c r="E1709" s="81"/>
    </row>
    <row r="1710" spans="5:5" x14ac:dyDescent="0.25">
      <c r="E1710" s="81"/>
    </row>
    <row r="1711" spans="5:5" x14ac:dyDescent="0.25">
      <c r="E1711" s="81"/>
    </row>
    <row r="1712" spans="5:5" x14ac:dyDescent="0.25">
      <c r="E1712" s="81"/>
    </row>
    <row r="1713" spans="5:5" x14ac:dyDescent="0.25">
      <c r="E1713" s="81"/>
    </row>
    <row r="1714" spans="5:5" x14ac:dyDescent="0.25">
      <c r="E1714" s="81"/>
    </row>
    <row r="1715" spans="5:5" x14ac:dyDescent="0.25">
      <c r="E1715" s="81"/>
    </row>
    <row r="1716" spans="5:5" x14ac:dyDescent="0.25">
      <c r="E1716" s="81"/>
    </row>
    <row r="1717" spans="5:5" x14ac:dyDescent="0.25">
      <c r="E1717" s="81"/>
    </row>
    <row r="1718" spans="5:5" x14ac:dyDescent="0.25">
      <c r="E1718" s="81"/>
    </row>
    <row r="1719" spans="5:5" x14ac:dyDescent="0.25">
      <c r="E1719" s="81"/>
    </row>
    <row r="1720" spans="5:5" x14ac:dyDescent="0.25">
      <c r="E1720" s="81"/>
    </row>
    <row r="1721" spans="5:5" x14ac:dyDescent="0.25">
      <c r="E1721" s="81"/>
    </row>
    <row r="1722" spans="5:5" x14ac:dyDescent="0.25">
      <c r="E1722" s="81"/>
    </row>
    <row r="1723" spans="5:5" x14ac:dyDescent="0.25">
      <c r="E1723" s="81"/>
    </row>
    <row r="1724" spans="5:5" x14ac:dyDescent="0.25">
      <c r="E1724" s="81"/>
    </row>
    <row r="1725" spans="5:5" x14ac:dyDescent="0.25">
      <c r="E1725" s="81"/>
    </row>
    <row r="1726" spans="5:5" x14ac:dyDescent="0.25">
      <c r="E1726" s="81"/>
    </row>
    <row r="1727" spans="5:5" x14ac:dyDescent="0.25">
      <c r="E1727" s="81"/>
    </row>
    <row r="1728" spans="5:5" x14ac:dyDescent="0.25">
      <c r="E1728" s="81"/>
    </row>
    <row r="1729" spans="5:5" x14ac:dyDescent="0.25">
      <c r="E1729" s="81"/>
    </row>
    <row r="1730" spans="5:5" x14ac:dyDescent="0.25">
      <c r="E1730" s="81"/>
    </row>
    <row r="1731" spans="5:5" x14ac:dyDescent="0.25">
      <c r="E1731" s="81"/>
    </row>
    <row r="1732" spans="5:5" x14ac:dyDescent="0.25">
      <c r="E1732" s="81"/>
    </row>
    <row r="1733" spans="5:5" x14ac:dyDescent="0.25">
      <c r="E1733" s="81"/>
    </row>
    <row r="1734" spans="5:5" x14ac:dyDescent="0.25">
      <c r="E1734" s="81"/>
    </row>
    <row r="1735" spans="5:5" x14ac:dyDescent="0.25">
      <c r="E1735" s="81"/>
    </row>
    <row r="1736" spans="5:5" x14ac:dyDescent="0.25">
      <c r="E1736" s="81"/>
    </row>
    <row r="1737" spans="5:5" x14ac:dyDescent="0.25">
      <c r="E1737" s="81"/>
    </row>
    <row r="1738" spans="5:5" x14ac:dyDescent="0.25">
      <c r="E1738" s="81"/>
    </row>
    <row r="1739" spans="5:5" x14ac:dyDescent="0.25">
      <c r="E1739" s="81"/>
    </row>
    <row r="1740" spans="5:5" x14ac:dyDescent="0.25">
      <c r="E1740" s="81"/>
    </row>
    <row r="1741" spans="5:5" x14ac:dyDescent="0.25">
      <c r="E1741" s="81"/>
    </row>
    <row r="1742" spans="5:5" x14ac:dyDescent="0.25">
      <c r="E1742" s="81"/>
    </row>
    <row r="1743" spans="5:5" x14ac:dyDescent="0.25">
      <c r="E1743" s="81"/>
    </row>
    <row r="1744" spans="5:5" x14ac:dyDescent="0.25">
      <c r="E1744" s="81"/>
    </row>
    <row r="1745" spans="5:5" x14ac:dyDescent="0.25">
      <c r="E1745" s="81"/>
    </row>
    <row r="1746" spans="5:5" x14ac:dyDescent="0.25">
      <c r="E1746" s="81"/>
    </row>
    <row r="1747" spans="5:5" x14ac:dyDescent="0.25">
      <c r="E1747" s="81"/>
    </row>
    <row r="1748" spans="5:5" x14ac:dyDescent="0.25">
      <c r="E1748" s="81"/>
    </row>
    <row r="1749" spans="5:5" x14ac:dyDescent="0.25">
      <c r="E1749" s="81"/>
    </row>
    <row r="1750" spans="5:5" x14ac:dyDescent="0.25">
      <c r="E1750" s="81"/>
    </row>
    <row r="1751" spans="5:5" x14ac:dyDescent="0.25">
      <c r="E1751" s="81"/>
    </row>
    <row r="1752" spans="5:5" x14ac:dyDescent="0.25">
      <c r="E1752" s="81"/>
    </row>
    <row r="1753" spans="5:5" x14ac:dyDescent="0.25">
      <c r="E1753" s="81"/>
    </row>
    <row r="1754" spans="5:5" x14ac:dyDescent="0.25">
      <c r="E1754" s="81"/>
    </row>
    <row r="1755" spans="5:5" x14ac:dyDescent="0.25">
      <c r="E1755" s="81"/>
    </row>
    <row r="1756" spans="5:5" x14ac:dyDescent="0.25">
      <c r="E1756" s="81"/>
    </row>
    <row r="1757" spans="5:5" x14ac:dyDescent="0.25">
      <c r="E1757" s="81"/>
    </row>
    <row r="1758" spans="5:5" x14ac:dyDescent="0.25">
      <c r="E1758" s="81"/>
    </row>
    <row r="1759" spans="5:5" x14ac:dyDescent="0.25">
      <c r="E1759" s="81"/>
    </row>
    <row r="1760" spans="5:5" x14ac:dyDescent="0.25">
      <c r="E1760" s="81"/>
    </row>
    <row r="1761" spans="5:5" x14ac:dyDescent="0.25">
      <c r="E1761" s="81"/>
    </row>
    <row r="1762" spans="5:5" x14ac:dyDescent="0.25">
      <c r="E1762" s="81"/>
    </row>
    <row r="1763" spans="5:5" x14ac:dyDescent="0.25">
      <c r="E1763" s="81"/>
    </row>
    <row r="1764" spans="5:5" x14ac:dyDescent="0.25">
      <c r="E1764" s="81"/>
    </row>
    <row r="1765" spans="5:5" x14ac:dyDescent="0.25">
      <c r="E1765" s="81"/>
    </row>
    <row r="1766" spans="5:5" x14ac:dyDescent="0.25">
      <c r="E1766" s="81"/>
    </row>
    <row r="1767" spans="5:5" x14ac:dyDescent="0.25">
      <c r="E1767" s="81"/>
    </row>
    <row r="1768" spans="5:5" x14ac:dyDescent="0.25">
      <c r="E1768" s="81"/>
    </row>
    <row r="1769" spans="5:5" x14ac:dyDescent="0.25">
      <c r="E1769" s="81"/>
    </row>
    <row r="1770" spans="5:5" x14ac:dyDescent="0.25">
      <c r="E1770" s="81"/>
    </row>
    <row r="1771" spans="5:5" x14ac:dyDescent="0.25">
      <c r="E1771" s="81"/>
    </row>
    <row r="1772" spans="5:5" x14ac:dyDescent="0.25">
      <c r="E1772" s="81"/>
    </row>
    <row r="1773" spans="5:5" x14ac:dyDescent="0.25">
      <c r="E1773" s="81"/>
    </row>
    <row r="1774" spans="5:5" x14ac:dyDescent="0.25">
      <c r="E1774" s="81"/>
    </row>
    <row r="1775" spans="5:5" x14ac:dyDescent="0.25">
      <c r="E1775" s="81"/>
    </row>
    <row r="1776" spans="5:5" x14ac:dyDescent="0.25">
      <c r="E1776" s="81"/>
    </row>
    <row r="1777" spans="5:5" x14ac:dyDescent="0.25">
      <c r="E1777" s="81"/>
    </row>
    <row r="1778" spans="5:5" x14ac:dyDescent="0.25">
      <c r="E1778" s="81"/>
    </row>
    <row r="1779" spans="5:5" x14ac:dyDescent="0.25">
      <c r="E1779" s="81"/>
    </row>
    <row r="1780" spans="5:5" x14ac:dyDescent="0.25">
      <c r="E1780" s="81"/>
    </row>
    <row r="1781" spans="5:5" x14ac:dyDescent="0.25">
      <c r="E1781" s="81"/>
    </row>
    <row r="1782" spans="5:5" x14ac:dyDescent="0.25">
      <c r="E1782" s="81"/>
    </row>
    <row r="1783" spans="5:5" x14ac:dyDescent="0.25">
      <c r="E1783" s="81"/>
    </row>
    <row r="1784" spans="5:5" x14ac:dyDescent="0.25">
      <c r="E1784" s="81"/>
    </row>
    <row r="1785" spans="5:5" x14ac:dyDescent="0.25">
      <c r="E1785" s="81"/>
    </row>
    <row r="1786" spans="5:5" x14ac:dyDescent="0.25">
      <c r="E1786" s="81"/>
    </row>
    <row r="1787" spans="5:5" x14ac:dyDescent="0.25">
      <c r="E1787" s="81"/>
    </row>
    <row r="1788" spans="5:5" x14ac:dyDescent="0.25">
      <c r="E1788" s="81"/>
    </row>
    <row r="1789" spans="5:5" x14ac:dyDescent="0.25">
      <c r="E1789" s="81"/>
    </row>
    <row r="1790" spans="5:5" x14ac:dyDescent="0.25">
      <c r="E1790" s="81"/>
    </row>
    <row r="1791" spans="5:5" x14ac:dyDescent="0.25">
      <c r="E1791" s="81"/>
    </row>
    <row r="1792" spans="5:5" x14ac:dyDescent="0.25">
      <c r="E1792" s="81"/>
    </row>
    <row r="1793" spans="5:5" x14ac:dyDescent="0.25">
      <c r="E1793" s="81"/>
    </row>
    <row r="1794" spans="5:5" x14ac:dyDescent="0.25">
      <c r="E1794" s="81"/>
    </row>
    <row r="1795" spans="5:5" x14ac:dyDescent="0.25">
      <c r="E1795" s="81"/>
    </row>
    <row r="1796" spans="5:5" x14ac:dyDescent="0.25">
      <c r="E1796" s="81"/>
    </row>
    <row r="1797" spans="5:5" x14ac:dyDescent="0.25">
      <c r="E1797" s="81"/>
    </row>
    <row r="1798" spans="5:5" x14ac:dyDescent="0.25">
      <c r="E1798" s="81"/>
    </row>
    <row r="1799" spans="5:5" x14ac:dyDescent="0.25">
      <c r="E1799" s="81"/>
    </row>
    <row r="1800" spans="5:5" x14ac:dyDescent="0.25">
      <c r="E1800" s="81"/>
    </row>
    <row r="1801" spans="5:5" x14ac:dyDescent="0.25">
      <c r="E1801" s="81"/>
    </row>
    <row r="1802" spans="5:5" x14ac:dyDescent="0.25">
      <c r="E1802" s="81"/>
    </row>
    <row r="1803" spans="5:5" x14ac:dyDescent="0.25">
      <c r="E1803" s="81"/>
    </row>
    <row r="1804" spans="5:5" x14ac:dyDescent="0.25">
      <c r="E1804" s="81"/>
    </row>
    <row r="1805" spans="5:5" x14ac:dyDescent="0.25">
      <c r="E1805" s="81"/>
    </row>
    <row r="1806" spans="5:5" x14ac:dyDescent="0.25">
      <c r="E1806" s="81"/>
    </row>
    <row r="1807" spans="5:5" x14ac:dyDescent="0.25">
      <c r="E1807" s="81"/>
    </row>
    <row r="1808" spans="5:5" x14ac:dyDescent="0.25">
      <c r="E1808" s="81"/>
    </row>
    <row r="1809" spans="5:5" x14ac:dyDescent="0.25">
      <c r="E1809" s="81"/>
    </row>
    <row r="1810" spans="5:5" x14ac:dyDescent="0.25">
      <c r="E1810" s="81"/>
    </row>
    <row r="1811" spans="5:5" x14ac:dyDescent="0.25">
      <c r="E1811" s="81"/>
    </row>
    <row r="1812" spans="5:5" x14ac:dyDescent="0.25">
      <c r="E1812" s="81"/>
    </row>
    <row r="1813" spans="5:5" x14ac:dyDescent="0.25">
      <c r="E1813" s="81"/>
    </row>
    <row r="1814" spans="5:5" x14ac:dyDescent="0.25">
      <c r="E1814" s="81"/>
    </row>
    <row r="1815" spans="5:5" x14ac:dyDescent="0.25">
      <c r="E1815" s="81"/>
    </row>
    <row r="1816" spans="5:5" x14ac:dyDescent="0.25">
      <c r="E1816" s="81"/>
    </row>
    <row r="1817" spans="5:5" x14ac:dyDescent="0.25">
      <c r="E1817" s="81"/>
    </row>
    <row r="1818" spans="5:5" x14ac:dyDescent="0.25">
      <c r="E1818" s="81"/>
    </row>
    <row r="1819" spans="5:5" x14ac:dyDescent="0.25">
      <c r="E1819" s="81"/>
    </row>
    <row r="1820" spans="5:5" x14ac:dyDescent="0.25">
      <c r="E1820" s="81"/>
    </row>
    <row r="1821" spans="5:5" x14ac:dyDescent="0.25">
      <c r="E1821" s="81"/>
    </row>
    <row r="1822" spans="5:5" x14ac:dyDescent="0.25">
      <c r="E1822" s="81"/>
    </row>
    <row r="1823" spans="5:5" x14ac:dyDescent="0.25">
      <c r="E1823" s="81"/>
    </row>
    <row r="1824" spans="5:5" x14ac:dyDescent="0.25">
      <c r="E1824" s="81"/>
    </row>
    <row r="1825" spans="5:5" x14ac:dyDescent="0.25">
      <c r="E1825" s="81"/>
    </row>
    <row r="1826" spans="5:5" x14ac:dyDescent="0.25">
      <c r="E1826" s="81"/>
    </row>
    <row r="1827" spans="5:5" x14ac:dyDescent="0.25">
      <c r="E1827" s="81"/>
    </row>
    <row r="1828" spans="5:5" x14ac:dyDescent="0.25">
      <c r="E1828" s="81"/>
    </row>
    <row r="1829" spans="5:5" x14ac:dyDescent="0.25">
      <c r="E1829" s="81"/>
    </row>
    <row r="1830" spans="5:5" x14ac:dyDescent="0.25">
      <c r="E1830" s="81"/>
    </row>
    <row r="1831" spans="5:5" x14ac:dyDescent="0.25">
      <c r="E1831" s="81"/>
    </row>
    <row r="1832" spans="5:5" x14ac:dyDescent="0.25">
      <c r="E1832" s="81"/>
    </row>
    <row r="1833" spans="5:5" x14ac:dyDescent="0.25">
      <c r="E1833" s="81"/>
    </row>
    <row r="1834" spans="5:5" x14ac:dyDescent="0.25">
      <c r="E1834" s="81"/>
    </row>
    <row r="1835" spans="5:5" x14ac:dyDescent="0.25">
      <c r="E1835" s="81"/>
    </row>
    <row r="1836" spans="5:5" x14ac:dyDescent="0.25">
      <c r="E1836" s="81"/>
    </row>
    <row r="1837" spans="5:5" x14ac:dyDescent="0.25">
      <c r="E1837" s="81"/>
    </row>
    <row r="1838" spans="5:5" x14ac:dyDescent="0.25">
      <c r="E1838" s="81"/>
    </row>
    <row r="1839" spans="5:5" x14ac:dyDescent="0.25">
      <c r="E1839" s="81"/>
    </row>
    <row r="1840" spans="5:5" x14ac:dyDescent="0.25">
      <c r="E1840" s="81"/>
    </row>
    <row r="1841" spans="5:5" x14ac:dyDescent="0.25">
      <c r="E1841" s="81"/>
    </row>
    <row r="1842" spans="5:5" x14ac:dyDescent="0.25">
      <c r="E1842" s="81"/>
    </row>
    <row r="1843" spans="5:5" x14ac:dyDescent="0.25">
      <c r="E1843" s="81"/>
    </row>
    <row r="1844" spans="5:5" x14ac:dyDescent="0.25">
      <c r="E1844" s="81"/>
    </row>
    <row r="1845" spans="5:5" x14ac:dyDescent="0.25">
      <c r="E1845" s="81"/>
    </row>
    <row r="1846" spans="5:5" x14ac:dyDescent="0.25">
      <c r="E1846" s="81"/>
    </row>
    <row r="1847" spans="5:5" x14ac:dyDescent="0.25">
      <c r="E1847" s="81"/>
    </row>
    <row r="1848" spans="5:5" x14ac:dyDescent="0.25">
      <c r="E1848" s="81"/>
    </row>
    <row r="1849" spans="5:5" x14ac:dyDescent="0.25">
      <c r="E1849" s="81"/>
    </row>
    <row r="1850" spans="5:5" x14ac:dyDescent="0.25">
      <c r="E1850" s="81"/>
    </row>
    <row r="1851" spans="5:5" x14ac:dyDescent="0.25">
      <c r="E1851" s="81"/>
    </row>
    <row r="1852" spans="5:5" x14ac:dyDescent="0.25">
      <c r="E1852" s="81"/>
    </row>
    <row r="1853" spans="5:5" x14ac:dyDescent="0.25">
      <c r="E1853" s="81"/>
    </row>
    <row r="1854" spans="5:5" x14ac:dyDescent="0.25">
      <c r="E1854" s="81"/>
    </row>
    <row r="1855" spans="5:5" x14ac:dyDescent="0.25">
      <c r="E1855" s="81"/>
    </row>
    <row r="1856" spans="5:5" x14ac:dyDescent="0.25">
      <c r="E1856" s="81"/>
    </row>
    <row r="1857" spans="5:5" x14ac:dyDescent="0.25">
      <c r="E1857" s="81"/>
    </row>
    <row r="1858" spans="5:5" x14ac:dyDescent="0.25">
      <c r="E1858" s="81"/>
    </row>
    <row r="1859" spans="5:5" x14ac:dyDescent="0.25">
      <c r="E1859" s="81"/>
    </row>
    <row r="1860" spans="5:5" x14ac:dyDescent="0.25">
      <c r="E1860" s="81"/>
    </row>
    <row r="1861" spans="5:5" x14ac:dyDescent="0.25">
      <c r="E1861" s="81"/>
    </row>
    <row r="1862" spans="5:5" x14ac:dyDescent="0.25">
      <c r="E1862" s="81"/>
    </row>
    <row r="1863" spans="5:5" x14ac:dyDescent="0.25">
      <c r="E1863" s="81"/>
    </row>
    <row r="1864" spans="5:5" x14ac:dyDescent="0.25">
      <c r="E1864" s="81"/>
    </row>
    <row r="1865" spans="5:5" x14ac:dyDescent="0.25">
      <c r="E1865" s="81"/>
    </row>
    <row r="1866" spans="5:5" x14ac:dyDescent="0.25">
      <c r="E1866" s="81"/>
    </row>
    <row r="1867" spans="5:5" x14ac:dyDescent="0.25">
      <c r="E1867" s="81"/>
    </row>
    <row r="1868" spans="5:5" x14ac:dyDescent="0.25">
      <c r="E1868" s="81"/>
    </row>
    <row r="1869" spans="5:5" x14ac:dyDescent="0.25">
      <c r="E1869" s="81"/>
    </row>
    <row r="1870" spans="5:5" x14ac:dyDescent="0.25">
      <c r="E1870" s="81"/>
    </row>
    <row r="1871" spans="5:5" x14ac:dyDescent="0.25">
      <c r="E1871" s="81"/>
    </row>
    <row r="1872" spans="5:5" x14ac:dyDescent="0.25">
      <c r="E1872" s="81"/>
    </row>
    <row r="1873" spans="5:5" x14ac:dyDescent="0.25">
      <c r="E1873" s="81"/>
    </row>
    <row r="1874" spans="5:5" x14ac:dyDescent="0.25">
      <c r="E1874" s="81"/>
    </row>
    <row r="1875" spans="5:5" x14ac:dyDescent="0.25">
      <c r="E1875" s="81"/>
    </row>
    <row r="1876" spans="5:5" x14ac:dyDescent="0.25">
      <c r="E1876" s="81"/>
    </row>
    <row r="1877" spans="5:5" x14ac:dyDescent="0.25">
      <c r="E1877" s="81"/>
    </row>
    <row r="1878" spans="5:5" x14ac:dyDescent="0.25">
      <c r="E1878" s="81"/>
    </row>
    <row r="1879" spans="5:5" x14ac:dyDescent="0.25">
      <c r="E1879" s="81"/>
    </row>
    <row r="1880" spans="5:5" x14ac:dyDescent="0.25">
      <c r="E1880" s="81"/>
    </row>
    <row r="1881" spans="5:5" x14ac:dyDescent="0.25">
      <c r="E1881" s="81"/>
    </row>
    <row r="1882" spans="5:5" x14ac:dyDescent="0.25">
      <c r="E1882" s="81"/>
    </row>
    <row r="1883" spans="5:5" x14ac:dyDescent="0.25">
      <c r="E1883" s="81"/>
    </row>
    <row r="1884" spans="5:5" x14ac:dyDescent="0.25">
      <c r="E1884" s="81"/>
    </row>
    <row r="1885" spans="5:5" x14ac:dyDescent="0.25">
      <c r="E1885" s="81"/>
    </row>
    <row r="1886" spans="5:5" x14ac:dyDescent="0.25">
      <c r="E1886" s="81"/>
    </row>
    <row r="1887" spans="5:5" x14ac:dyDescent="0.25">
      <c r="E1887" s="81"/>
    </row>
    <row r="1888" spans="5:5" x14ac:dyDescent="0.25">
      <c r="E1888" s="81"/>
    </row>
    <row r="1889" spans="5:5" x14ac:dyDescent="0.25">
      <c r="E1889" s="81"/>
    </row>
    <row r="1890" spans="5:5" x14ac:dyDescent="0.25">
      <c r="E1890" s="81"/>
    </row>
    <row r="1891" spans="5:5" x14ac:dyDescent="0.25">
      <c r="E1891" s="81"/>
    </row>
    <row r="1892" spans="5:5" x14ac:dyDescent="0.25">
      <c r="E1892" s="81"/>
    </row>
    <row r="1893" spans="5:5" x14ac:dyDescent="0.25">
      <c r="E1893" s="81"/>
    </row>
    <row r="1894" spans="5:5" x14ac:dyDescent="0.25">
      <c r="E1894" s="81"/>
    </row>
    <row r="1895" spans="5:5" x14ac:dyDescent="0.25">
      <c r="E1895" s="81"/>
    </row>
    <row r="1896" spans="5:5" x14ac:dyDescent="0.25">
      <c r="E1896" s="81"/>
    </row>
    <row r="1897" spans="5:5" x14ac:dyDescent="0.25">
      <c r="E1897" s="81"/>
    </row>
    <row r="1898" spans="5:5" x14ac:dyDescent="0.25">
      <c r="E1898" s="81"/>
    </row>
    <row r="1899" spans="5:5" x14ac:dyDescent="0.25">
      <c r="E1899" s="81"/>
    </row>
    <row r="1900" spans="5:5" x14ac:dyDescent="0.25">
      <c r="E1900" s="81"/>
    </row>
    <row r="1901" spans="5:5" x14ac:dyDescent="0.25">
      <c r="E1901" s="81"/>
    </row>
    <row r="1902" spans="5:5" x14ac:dyDescent="0.25">
      <c r="E1902" s="81"/>
    </row>
    <row r="1903" spans="5:5" x14ac:dyDescent="0.25">
      <c r="E1903" s="81"/>
    </row>
    <row r="1904" spans="5:5" x14ac:dyDescent="0.25">
      <c r="E1904" s="81"/>
    </row>
    <row r="1905" spans="5:5" x14ac:dyDescent="0.25">
      <c r="E1905" s="81"/>
    </row>
    <row r="1906" spans="5:5" x14ac:dyDescent="0.25">
      <c r="E1906" s="81"/>
    </row>
    <row r="1907" spans="5:5" x14ac:dyDescent="0.25">
      <c r="E1907" s="81"/>
    </row>
    <row r="1908" spans="5:5" x14ac:dyDescent="0.25">
      <c r="E1908" s="81"/>
    </row>
    <row r="1909" spans="5:5" x14ac:dyDescent="0.25">
      <c r="E1909" s="81"/>
    </row>
    <row r="1910" spans="5:5" x14ac:dyDescent="0.25">
      <c r="E1910" s="81"/>
    </row>
    <row r="1911" spans="5:5" x14ac:dyDescent="0.25">
      <c r="E1911" s="81"/>
    </row>
    <row r="1912" spans="5:5" x14ac:dyDescent="0.25">
      <c r="E1912" s="81"/>
    </row>
    <row r="1913" spans="5:5" x14ac:dyDescent="0.25">
      <c r="E1913" s="81"/>
    </row>
    <row r="1914" spans="5:5" x14ac:dyDescent="0.25">
      <c r="E1914" s="81"/>
    </row>
    <row r="1915" spans="5:5" x14ac:dyDescent="0.25">
      <c r="E1915" s="81"/>
    </row>
    <row r="1916" spans="5:5" x14ac:dyDescent="0.25">
      <c r="E1916" s="81"/>
    </row>
    <row r="1917" spans="5:5" x14ac:dyDescent="0.25">
      <c r="E1917" s="81"/>
    </row>
    <row r="1918" spans="5:5" x14ac:dyDescent="0.25">
      <c r="E1918" s="81"/>
    </row>
    <row r="1919" spans="5:5" x14ac:dyDescent="0.25">
      <c r="E1919" s="81"/>
    </row>
    <row r="1920" spans="5:5" x14ac:dyDescent="0.25">
      <c r="E1920" s="81"/>
    </row>
    <row r="1921" spans="5:5" x14ac:dyDescent="0.25">
      <c r="E1921" s="81"/>
    </row>
    <row r="1922" spans="5:5" x14ac:dyDescent="0.25">
      <c r="E1922" s="81"/>
    </row>
    <row r="1923" spans="5:5" x14ac:dyDescent="0.25">
      <c r="E1923" s="81"/>
    </row>
    <row r="1924" spans="5:5" x14ac:dyDescent="0.25">
      <c r="E1924" s="81"/>
    </row>
    <row r="1925" spans="5:5" x14ac:dyDescent="0.25">
      <c r="E1925" s="81"/>
    </row>
    <row r="1926" spans="5:5" x14ac:dyDescent="0.25">
      <c r="E1926" s="81"/>
    </row>
    <row r="1927" spans="5:5" x14ac:dyDescent="0.25">
      <c r="E1927" s="81"/>
    </row>
    <row r="1928" spans="5:5" x14ac:dyDescent="0.25">
      <c r="E1928" s="81"/>
    </row>
    <row r="1929" spans="5:5" x14ac:dyDescent="0.25">
      <c r="E1929" s="81"/>
    </row>
    <row r="1930" spans="5:5" x14ac:dyDescent="0.25">
      <c r="E1930" s="81"/>
    </row>
    <row r="1931" spans="5:5" x14ac:dyDescent="0.25">
      <c r="E1931" s="81"/>
    </row>
    <row r="1932" spans="5:5" x14ac:dyDescent="0.25">
      <c r="E1932" s="81"/>
    </row>
    <row r="1933" spans="5:5" x14ac:dyDescent="0.25">
      <c r="E1933" s="81"/>
    </row>
    <row r="1934" spans="5:5" x14ac:dyDescent="0.25">
      <c r="E1934" s="81"/>
    </row>
    <row r="1935" spans="5:5" x14ac:dyDescent="0.25">
      <c r="E1935" s="81"/>
    </row>
    <row r="1936" spans="5:5" x14ac:dyDescent="0.25">
      <c r="E1936" s="81"/>
    </row>
    <row r="1937" spans="5:5" x14ac:dyDescent="0.25">
      <c r="E1937" s="81"/>
    </row>
    <row r="1938" spans="5:5" x14ac:dyDescent="0.25">
      <c r="E1938" s="81"/>
    </row>
    <row r="1939" spans="5:5" x14ac:dyDescent="0.25">
      <c r="E1939" s="81"/>
    </row>
    <row r="1940" spans="5:5" x14ac:dyDescent="0.25">
      <c r="E1940" s="81"/>
    </row>
    <row r="1941" spans="5:5" x14ac:dyDescent="0.25">
      <c r="E1941" s="81"/>
    </row>
    <row r="1942" spans="5:5" x14ac:dyDescent="0.25">
      <c r="E1942" s="81"/>
    </row>
    <row r="1943" spans="5:5" x14ac:dyDescent="0.25">
      <c r="E1943" s="81"/>
    </row>
    <row r="1944" spans="5:5" x14ac:dyDescent="0.25">
      <c r="E1944" s="81"/>
    </row>
    <row r="1945" spans="5:5" x14ac:dyDescent="0.25">
      <c r="E1945" s="81"/>
    </row>
    <row r="1946" spans="5:5" x14ac:dyDescent="0.25">
      <c r="E1946" s="81"/>
    </row>
    <row r="1947" spans="5:5" x14ac:dyDescent="0.25">
      <c r="E1947" s="81"/>
    </row>
    <row r="1948" spans="5:5" x14ac:dyDescent="0.25">
      <c r="E1948" s="81"/>
    </row>
    <row r="1949" spans="5:5" x14ac:dyDescent="0.25">
      <c r="E1949" s="81"/>
    </row>
    <row r="1950" spans="5:5" x14ac:dyDescent="0.25">
      <c r="E1950" s="81"/>
    </row>
    <row r="1951" spans="5:5" x14ac:dyDescent="0.25">
      <c r="E1951" s="81"/>
    </row>
    <row r="1952" spans="5:5" x14ac:dyDescent="0.25">
      <c r="E1952" s="81"/>
    </row>
    <row r="1953" spans="5:5" x14ac:dyDescent="0.25">
      <c r="E1953" s="81"/>
    </row>
    <row r="1954" spans="5:5" x14ac:dyDescent="0.25">
      <c r="E1954" s="81"/>
    </row>
    <row r="1955" spans="5:5" x14ac:dyDescent="0.25">
      <c r="E1955" s="81"/>
    </row>
    <row r="1956" spans="5:5" x14ac:dyDescent="0.25">
      <c r="E1956" s="81"/>
    </row>
    <row r="1957" spans="5:5" x14ac:dyDescent="0.25">
      <c r="E1957" s="81"/>
    </row>
    <row r="1958" spans="5:5" x14ac:dyDescent="0.25">
      <c r="E1958" s="81"/>
    </row>
    <row r="1959" spans="5:5" x14ac:dyDescent="0.25">
      <c r="E1959" s="81"/>
    </row>
    <row r="1960" spans="5:5" x14ac:dyDescent="0.25">
      <c r="E1960" s="81"/>
    </row>
    <row r="1961" spans="5:5" x14ac:dyDescent="0.25">
      <c r="E1961" s="81"/>
    </row>
    <row r="1962" spans="5:5" x14ac:dyDescent="0.25">
      <c r="E1962" s="81"/>
    </row>
    <row r="1963" spans="5:5" x14ac:dyDescent="0.25">
      <c r="E1963" s="81"/>
    </row>
    <row r="1964" spans="5:5" x14ac:dyDescent="0.25">
      <c r="E1964" s="81"/>
    </row>
    <row r="1965" spans="5:5" x14ac:dyDescent="0.25">
      <c r="E1965" s="81"/>
    </row>
    <row r="1966" spans="5:5" x14ac:dyDescent="0.25">
      <c r="E1966" s="81"/>
    </row>
    <row r="1967" spans="5:5" x14ac:dyDescent="0.25">
      <c r="E1967" s="81"/>
    </row>
    <row r="1968" spans="5:5" x14ac:dyDescent="0.25">
      <c r="E1968" s="81"/>
    </row>
    <row r="1969" spans="5:5" x14ac:dyDescent="0.25">
      <c r="E1969" s="81"/>
    </row>
    <row r="1970" spans="5:5" x14ac:dyDescent="0.25">
      <c r="E1970" s="81"/>
    </row>
    <row r="1971" spans="5:5" x14ac:dyDescent="0.25">
      <c r="E1971" s="81"/>
    </row>
    <row r="1972" spans="5:5" x14ac:dyDescent="0.25">
      <c r="E1972" s="81"/>
    </row>
    <row r="1973" spans="5:5" x14ac:dyDescent="0.25">
      <c r="E1973" s="81"/>
    </row>
    <row r="1974" spans="5:5" x14ac:dyDescent="0.25">
      <c r="E1974" s="81"/>
    </row>
    <row r="1975" spans="5:5" x14ac:dyDescent="0.25">
      <c r="E1975" s="81"/>
    </row>
    <row r="1976" spans="5:5" x14ac:dyDescent="0.25">
      <c r="E1976" s="81"/>
    </row>
    <row r="1977" spans="5:5" x14ac:dyDescent="0.25">
      <c r="E1977" s="81"/>
    </row>
    <row r="1978" spans="5:5" x14ac:dyDescent="0.25">
      <c r="E1978" s="81"/>
    </row>
    <row r="1979" spans="5:5" x14ac:dyDescent="0.25">
      <c r="E1979" s="81"/>
    </row>
    <row r="1980" spans="5:5" x14ac:dyDescent="0.25">
      <c r="E1980" s="81"/>
    </row>
    <row r="1981" spans="5:5" x14ac:dyDescent="0.25">
      <c r="E1981" s="81"/>
    </row>
    <row r="1982" spans="5:5" x14ac:dyDescent="0.25">
      <c r="E1982" s="81"/>
    </row>
    <row r="1983" spans="5:5" x14ac:dyDescent="0.25">
      <c r="E1983" s="81"/>
    </row>
    <row r="1984" spans="5:5" x14ac:dyDescent="0.25">
      <c r="E1984" s="81"/>
    </row>
    <row r="1985" spans="5:5" x14ac:dyDescent="0.25">
      <c r="E1985" s="81"/>
    </row>
    <row r="1986" spans="5:5" x14ac:dyDescent="0.25">
      <c r="E1986" s="81"/>
    </row>
    <row r="1987" spans="5:5" x14ac:dyDescent="0.25">
      <c r="E1987" s="81"/>
    </row>
    <row r="1988" spans="5:5" x14ac:dyDescent="0.25">
      <c r="E1988" s="81"/>
    </row>
    <row r="1989" spans="5:5" x14ac:dyDescent="0.25">
      <c r="E1989" s="81"/>
    </row>
    <row r="1990" spans="5:5" x14ac:dyDescent="0.25">
      <c r="E1990" s="81"/>
    </row>
    <row r="1991" spans="5:5" x14ac:dyDescent="0.25">
      <c r="E1991" s="81"/>
    </row>
    <row r="1992" spans="5:5" x14ac:dyDescent="0.25">
      <c r="E1992" s="81"/>
    </row>
    <row r="1993" spans="5:5" x14ac:dyDescent="0.25">
      <c r="E1993" s="81"/>
    </row>
    <row r="1994" spans="5:5" x14ac:dyDescent="0.25">
      <c r="E1994" s="81"/>
    </row>
    <row r="1995" spans="5:5" x14ac:dyDescent="0.25">
      <c r="E1995" s="81"/>
    </row>
    <row r="1996" spans="5:5" x14ac:dyDescent="0.25">
      <c r="E1996" s="81"/>
    </row>
    <row r="1997" spans="5:5" x14ac:dyDescent="0.25">
      <c r="E1997" s="81"/>
    </row>
    <row r="1998" spans="5:5" x14ac:dyDescent="0.25">
      <c r="E1998" s="81"/>
    </row>
    <row r="1999" spans="5:5" x14ac:dyDescent="0.25">
      <c r="E1999" s="81"/>
    </row>
    <row r="2000" spans="5:5" x14ac:dyDescent="0.25">
      <c r="E2000" s="81"/>
    </row>
    <row r="2001" spans="5:5" x14ac:dyDescent="0.25">
      <c r="E2001" s="81"/>
    </row>
    <row r="2002" spans="5:5" x14ac:dyDescent="0.25">
      <c r="E2002" s="81"/>
    </row>
    <row r="2003" spans="5:5" x14ac:dyDescent="0.25">
      <c r="E2003" s="81"/>
    </row>
    <row r="2004" spans="5:5" x14ac:dyDescent="0.25">
      <c r="E2004" s="81"/>
    </row>
    <row r="2005" spans="5:5" x14ac:dyDescent="0.25">
      <c r="E2005" s="81"/>
    </row>
    <row r="2006" spans="5:5" x14ac:dyDescent="0.25">
      <c r="E2006" s="81"/>
    </row>
    <row r="2007" spans="5:5" x14ac:dyDescent="0.25">
      <c r="E2007" s="81"/>
    </row>
    <row r="2008" spans="5:5" x14ac:dyDescent="0.25">
      <c r="E2008" s="81"/>
    </row>
    <row r="2009" spans="5:5" x14ac:dyDescent="0.25">
      <c r="E2009" s="81"/>
    </row>
    <row r="2010" spans="5:5" x14ac:dyDescent="0.25">
      <c r="E2010" s="81"/>
    </row>
    <row r="2011" spans="5:5" x14ac:dyDescent="0.25">
      <c r="E2011" s="81"/>
    </row>
    <row r="2012" spans="5:5" x14ac:dyDescent="0.25">
      <c r="E2012" s="81"/>
    </row>
    <row r="2013" spans="5:5" x14ac:dyDescent="0.25">
      <c r="E2013" s="81"/>
    </row>
    <row r="2014" spans="5:5" x14ac:dyDescent="0.25">
      <c r="E2014" s="81"/>
    </row>
    <row r="2015" spans="5:5" x14ac:dyDescent="0.25">
      <c r="E2015" s="81"/>
    </row>
    <row r="2016" spans="5:5" x14ac:dyDescent="0.25">
      <c r="E2016" s="81"/>
    </row>
    <row r="2017" spans="5:5" x14ac:dyDescent="0.25">
      <c r="E2017" s="81"/>
    </row>
    <row r="2018" spans="5:5" x14ac:dyDescent="0.25">
      <c r="E2018" s="81"/>
    </row>
    <row r="2019" spans="5:5" x14ac:dyDescent="0.25">
      <c r="E2019" s="81"/>
    </row>
    <row r="2020" spans="5:5" x14ac:dyDescent="0.25">
      <c r="E2020" s="81"/>
    </row>
    <row r="2021" spans="5:5" x14ac:dyDescent="0.25">
      <c r="E2021" s="81"/>
    </row>
    <row r="2022" spans="5:5" x14ac:dyDescent="0.25">
      <c r="E2022" s="81"/>
    </row>
    <row r="2023" spans="5:5" x14ac:dyDescent="0.25">
      <c r="E2023" s="81"/>
    </row>
    <row r="2024" spans="5:5" x14ac:dyDescent="0.25">
      <c r="E2024" s="81"/>
    </row>
    <row r="2025" spans="5:5" x14ac:dyDescent="0.25">
      <c r="E2025" s="81"/>
    </row>
    <row r="2026" spans="5:5" x14ac:dyDescent="0.25">
      <c r="E2026" s="81"/>
    </row>
    <row r="2027" spans="5:5" x14ac:dyDescent="0.25">
      <c r="E2027" s="81"/>
    </row>
    <row r="2028" spans="5:5" x14ac:dyDescent="0.25">
      <c r="E2028" s="81"/>
    </row>
    <row r="2029" spans="5:5" x14ac:dyDescent="0.25">
      <c r="E2029" s="81"/>
    </row>
    <row r="2030" spans="5:5" x14ac:dyDescent="0.25">
      <c r="E2030" s="81"/>
    </row>
    <row r="2031" spans="5:5" x14ac:dyDescent="0.25">
      <c r="E2031" s="81"/>
    </row>
    <row r="2032" spans="5:5" x14ac:dyDescent="0.25">
      <c r="E2032" s="81"/>
    </row>
    <row r="2033" spans="5:5" x14ac:dyDescent="0.25">
      <c r="E2033" s="81"/>
    </row>
    <row r="2034" spans="5:5" x14ac:dyDescent="0.25">
      <c r="E2034" s="81"/>
    </row>
    <row r="2035" spans="5:5" x14ac:dyDescent="0.25">
      <c r="E2035" s="81"/>
    </row>
    <row r="2036" spans="5:5" x14ac:dyDescent="0.25">
      <c r="E2036" s="81"/>
    </row>
    <row r="2037" spans="5:5" x14ac:dyDescent="0.25">
      <c r="E2037" s="81"/>
    </row>
    <row r="2038" spans="5:5" x14ac:dyDescent="0.25">
      <c r="E2038" s="81"/>
    </row>
    <row r="2039" spans="5:5" x14ac:dyDescent="0.25">
      <c r="E2039" s="81"/>
    </row>
    <row r="2040" spans="5:5" x14ac:dyDescent="0.25">
      <c r="E2040" s="81"/>
    </row>
    <row r="2041" spans="5:5" x14ac:dyDescent="0.25">
      <c r="E2041" s="81"/>
    </row>
    <row r="2042" spans="5:5" x14ac:dyDescent="0.25">
      <c r="E2042" s="81"/>
    </row>
    <row r="2043" spans="5:5" x14ac:dyDescent="0.25">
      <c r="E2043" s="81"/>
    </row>
    <row r="2044" spans="5:5" x14ac:dyDescent="0.25">
      <c r="E2044" s="81"/>
    </row>
    <row r="2045" spans="5:5" x14ac:dyDescent="0.25">
      <c r="E2045" s="81"/>
    </row>
    <row r="2046" spans="5:5" x14ac:dyDescent="0.25">
      <c r="E2046" s="81"/>
    </row>
    <row r="2047" spans="5:5" x14ac:dyDescent="0.25">
      <c r="E2047" s="81"/>
    </row>
    <row r="2048" spans="5:5" x14ac:dyDescent="0.25">
      <c r="E2048" s="81"/>
    </row>
    <row r="2049" spans="5:5" x14ac:dyDescent="0.25">
      <c r="E2049" s="81"/>
    </row>
    <row r="2050" spans="5:5" x14ac:dyDescent="0.25">
      <c r="E2050" s="81"/>
    </row>
    <row r="2051" spans="5:5" x14ac:dyDescent="0.25">
      <c r="E2051" s="81"/>
    </row>
    <row r="2052" spans="5:5" x14ac:dyDescent="0.25">
      <c r="E2052" s="81"/>
    </row>
    <row r="2053" spans="5:5" x14ac:dyDescent="0.25">
      <c r="E2053" s="81"/>
    </row>
    <row r="2054" spans="5:5" x14ac:dyDescent="0.25">
      <c r="E2054" s="81"/>
    </row>
    <row r="2055" spans="5:5" x14ac:dyDescent="0.25">
      <c r="E2055" s="81"/>
    </row>
    <row r="2056" spans="5:5" x14ac:dyDescent="0.25">
      <c r="E2056" s="81"/>
    </row>
    <row r="2057" spans="5:5" x14ac:dyDescent="0.25">
      <c r="E2057" s="81"/>
    </row>
    <row r="2058" spans="5:5" x14ac:dyDescent="0.25">
      <c r="E2058" s="81"/>
    </row>
    <row r="2059" spans="5:5" x14ac:dyDescent="0.25">
      <c r="E2059" s="81"/>
    </row>
    <row r="2060" spans="5:5" x14ac:dyDescent="0.25">
      <c r="E2060" s="81"/>
    </row>
    <row r="2061" spans="5:5" x14ac:dyDescent="0.25">
      <c r="E2061" s="81"/>
    </row>
    <row r="2062" spans="5:5" x14ac:dyDescent="0.25">
      <c r="E2062" s="81"/>
    </row>
    <row r="2063" spans="5:5" x14ac:dyDescent="0.25">
      <c r="E2063" s="81"/>
    </row>
    <row r="2064" spans="5:5" x14ac:dyDescent="0.25">
      <c r="E2064" s="81"/>
    </row>
    <row r="2065" spans="5:5" x14ac:dyDescent="0.25">
      <c r="E2065" s="81"/>
    </row>
    <row r="2066" spans="5:5" x14ac:dyDescent="0.25">
      <c r="E2066" s="81"/>
    </row>
    <row r="2067" spans="5:5" x14ac:dyDescent="0.25">
      <c r="E2067" s="81"/>
    </row>
    <row r="2068" spans="5:5" x14ac:dyDescent="0.25">
      <c r="E2068" s="81"/>
    </row>
    <row r="2069" spans="5:5" x14ac:dyDescent="0.25">
      <c r="E2069" s="81"/>
    </row>
    <row r="2070" spans="5:5" x14ac:dyDescent="0.25">
      <c r="E2070" s="81"/>
    </row>
    <row r="2071" spans="5:5" x14ac:dyDescent="0.25">
      <c r="E2071" s="81"/>
    </row>
    <row r="2072" spans="5:5" x14ac:dyDescent="0.25">
      <c r="E2072" s="81"/>
    </row>
    <row r="2073" spans="5:5" x14ac:dyDescent="0.25">
      <c r="E2073" s="81"/>
    </row>
    <row r="2074" spans="5:5" x14ac:dyDescent="0.25">
      <c r="E2074" s="81"/>
    </row>
    <row r="2075" spans="5:5" x14ac:dyDescent="0.25">
      <c r="E2075" s="81"/>
    </row>
    <row r="2076" spans="5:5" x14ac:dyDescent="0.25">
      <c r="E2076" s="81"/>
    </row>
    <row r="2077" spans="5:5" x14ac:dyDescent="0.25">
      <c r="E2077" s="81"/>
    </row>
    <row r="2078" spans="5:5" x14ac:dyDescent="0.25">
      <c r="E2078" s="81"/>
    </row>
    <row r="2079" spans="5:5" x14ac:dyDescent="0.25">
      <c r="E2079" s="81"/>
    </row>
    <row r="2080" spans="5:5" x14ac:dyDescent="0.25">
      <c r="E2080" s="81"/>
    </row>
    <row r="2081" spans="5:5" x14ac:dyDescent="0.25">
      <c r="E2081" s="81"/>
    </row>
    <row r="2082" spans="5:5" x14ac:dyDescent="0.25">
      <c r="E2082" s="81"/>
    </row>
    <row r="2083" spans="5:5" x14ac:dyDescent="0.25">
      <c r="E2083" s="81"/>
    </row>
    <row r="2084" spans="5:5" x14ac:dyDescent="0.25">
      <c r="E2084" s="81"/>
    </row>
    <row r="2085" spans="5:5" x14ac:dyDescent="0.25">
      <c r="E2085" s="81"/>
    </row>
    <row r="2086" spans="5:5" x14ac:dyDescent="0.25">
      <c r="E2086" s="81"/>
    </row>
    <row r="2087" spans="5:5" x14ac:dyDescent="0.25">
      <c r="E2087" s="81"/>
    </row>
    <row r="2088" spans="5:5" x14ac:dyDescent="0.25">
      <c r="E2088" s="81"/>
    </row>
    <row r="2089" spans="5:5" x14ac:dyDescent="0.25">
      <c r="E2089" s="81"/>
    </row>
    <row r="2090" spans="5:5" x14ac:dyDescent="0.25">
      <c r="E2090" s="81"/>
    </row>
    <row r="2091" spans="5:5" x14ac:dyDescent="0.25">
      <c r="E2091" s="81"/>
    </row>
    <row r="2092" spans="5:5" x14ac:dyDescent="0.25">
      <c r="E2092" s="81"/>
    </row>
    <row r="2093" spans="5:5" x14ac:dyDescent="0.25">
      <c r="E2093" s="81"/>
    </row>
    <row r="2094" spans="5:5" x14ac:dyDescent="0.25">
      <c r="E2094" s="81"/>
    </row>
    <row r="2095" spans="5:5" x14ac:dyDescent="0.25">
      <c r="E2095" s="81"/>
    </row>
    <row r="2096" spans="5:5" x14ac:dyDescent="0.25">
      <c r="E2096" s="81"/>
    </row>
    <row r="2097" spans="5:5" x14ac:dyDescent="0.25">
      <c r="E2097" s="81"/>
    </row>
    <row r="2098" spans="5:5" x14ac:dyDescent="0.25">
      <c r="E2098" s="81"/>
    </row>
    <row r="2099" spans="5:5" x14ac:dyDescent="0.25">
      <c r="E2099" s="81"/>
    </row>
    <row r="2100" spans="5:5" x14ac:dyDescent="0.25">
      <c r="E2100" s="81"/>
    </row>
    <row r="2101" spans="5:5" x14ac:dyDescent="0.25">
      <c r="E2101" s="81"/>
    </row>
    <row r="2102" spans="5:5" x14ac:dyDescent="0.25">
      <c r="E2102" s="81"/>
    </row>
    <row r="2103" spans="5:5" x14ac:dyDescent="0.25">
      <c r="E2103" s="81"/>
    </row>
    <row r="2104" spans="5:5" x14ac:dyDescent="0.25">
      <c r="E2104" s="81"/>
    </row>
    <row r="2105" spans="5:5" x14ac:dyDescent="0.25">
      <c r="E2105" s="81"/>
    </row>
    <row r="2106" spans="5:5" x14ac:dyDescent="0.25">
      <c r="E2106" s="81"/>
    </row>
    <row r="2107" spans="5:5" x14ac:dyDescent="0.25">
      <c r="E2107" s="81"/>
    </row>
    <row r="2108" spans="5:5" x14ac:dyDescent="0.25">
      <c r="E2108" s="81"/>
    </row>
    <row r="2109" spans="5:5" x14ac:dyDescent="0.25">
      <c r="E2109" s="81"/>
    </row>
    <row r="2110" spans="5:5" x14ac:dyDescent="0.25">
      <c r="E2110" s="81"/>
    </row>
    <row r="2111" spans="5:5" x14ac:dyDescent="0.25">
      <c r="E2111" s="81"/>
    </row>
    <row r="2112" spans="5:5" x14ac:dyDescent="0.25">
      <c r="E2112" s="81"/>
    </row>
    <row r="2113" spans="5:5" x14ac:dyDescent="0.25">
      <c r="E2113" s="81"/>
    </row>
    <row r="2114" spans="5:5" x14ac:dyDescent="0.25">
      <c r="E2114" s="81"/>
    </row>
    <row r="2115" spans="5:5" x14ac:dyDescent="0.25">
      <c r="E2115" s="81"/>
    </row>
    <row r="2116" spans="5:5" x14ac:dyDescent="0.25">
      <c r="E2116" s="81"/>
    </row>
    <row r="2117" spans="5:5" x14ac:dyDescent="0.25">
      <c r="E2117" s="81"/>
    </row>
    <row r="2118" spans="5:5" x14ac:dyDescent="0.25">
      <c r="E2118" s="81"/>
    </row>
    <row r="2119" spans="5:5" x14ac:dyDescent="0.25">
      <c r="E2119" s="81"/>
    </row>
    <row r="2120" spans="5:5" x14ac:dyDescent="0.25">
      <c r="E2120" s="81"/>
    </row>
    <row r="2121" spans="5:5" x14ac:dyDescent="0.25">
      <c r="E2121" s="81"/>
    </row>
    <row r="2122" spans="5:5" x14ac:dyDescent="0.25">
      <c r="E2122" s="81"/>
    </row>
    <row r="2123" spans="5:5" x14ac:dyDescent="0.25">
      <c r="E2123" s="81"/>
    </row>
    <row r="2124" spans="5:5" x14ac:dyDescent="0.25">
      <c r="E2124" s="81"/>
    </row>
    <row r="2125" spans="5:5" x14ac:dyDescent="0.25">
      <c r="E2125" s="81"/>
    </row>
    <row r="2126" spans="5:5" x14ac:dyDescent="0.25">
      <c r="E2126" s="81"/>
    </row>
    <row r="2127" spans="5:5" x14ac:dyDescent="0.25">
      <c r="E2127" s="81"/>
    </row>
    <row r="2128" spans="5:5" x14ac:dyDescent="0.25">
      <c r="E2128" s="81"/>
    </row>
    <row r="2129" spans="5:5" x14ac:dyDescent="0.25">
      <c r="E2129" s="81"/>
    </row>
    <row r="2130" spans="5:5" x14ac:dyDescent="0.25">
      <c r="E2130" s="81"/>
    </row>
    <row r="2131" spans="5:5" x14ac:dyDescent="0.25">
      <c r="E2131" s="81"/>
    </row>
    <row r="2132" spans="5:5" x14ac:dyDescent="0.25">
      <c r="E2132" s="81"/>
    </row>
    <row r="2133" spans="5:5" x14ac:dyDescent="0.25">
      <c r="E2133" s="81"/>
    </row>
    <row r="2134" spans="5:5" x14ac:dyDescent="0.25">
      <c r="E2134" s="81"/>
    </row>
    <row r="2135" spans="5:5" x14ac:dyDescent="0.25">
      <c r="E2135" s="81"/>
    </row>
    <row r="2136" spans="5:5" x14ac:dyDescent="0.25">
      <c r="E2136" s="81"/>
    </row>
    <row r="2137" spans="5:5" x14ac:dyDescent="0.25">
      <c r="E2137" s="81"/>
    </row>
    <row r="2138" spans="5:5" x14ac:dyDescent="0.25">
      <c r="E2138" s="81"/>
    </row>
    <row r="2139" spans="5:5" x14ac:dyDescent="0.25">
      <c r="E2139" s="81"/>
    </row>
    <row r="2140" spans="5:5" x14ac:dyDescent="0.25">
      <c r="E2140" s="81"/>
    </row>
    <row r="2141" spans="5:5" x14ac:dyDescent="0.25">
      <c r="E2141" s="81"/>
    </row>
    <row r="2142" spans="5:5" x14ac:dyDescent="0.25">
      <c r="E2142" s="81"/>
    </row>
    <row r="2143" spans="5:5" x14ac:dyDescent="0.25">
      <c r="E2143" s="81"/>
    </row>
    <row r="2144" spans="5:5" x14ac:dyDescent="0.25">
      <c r="E2144" s="81"/>
    </row>
    <row r="2145" spans="5:5" x14ac:dyDescent="0.25">
      <c r="E2145" s="81"/>
    </row>
    <row r="2146" spans="5:5" x14ac:dyDescent="0.25">
      <c r="E2146" s="81"/>
    </row>
    <row r="2147" spans="5:5" x14ac:dyDescent="0.25">
      <c r="E2147" s="81"/>
    </row>
    <row r="2148" spans="5:5" x14ac:dyDescent="0.25">
      <c r="E2148" s="81"/>
    </row>
    <row r="2149" spans="5:5" x14ac:dyDescent="0.25">
      <c r="E2149" s="81"/>
    </row>
    <row r="2150" spans="5:5" x14ac:dyDescent="0.25">
      <c r="E2150" s="81"/>
    </row>
    <row r="2151" spans="5:5" x14ac:dyDescent="0.25">
      <c r="E2151" s="81"/>
    </row>
    <row r="2152" spans="5:5" x14ac:dyDescent="0.25">
      <c r="E2152" s="81"/>
    </row>
    <row r="2153" spans="5:5" x14ac:dyDescent="0.25">
      <c r="E2153" s="81"/>
    </row>
    <row r="2154" spans="5:5" x14ac:dyDescent="0.25">
      <c r="E2154" s="81"/>
    </row>
    <row r="2155" spans="5:5" x14ac:dyDescent="0.25">
      <c r="E2155" s="81"/>
    </row>
    <row r="2156" spans="5:5" x14ac:dyDescent="0.25">
      <c r="E2156" s="81"/>
    </row>
    <row r="2157" spans="5:5" x14ac:dyDescent="0.25">
      <c r="E2157" s="81"/>
    </row>
    <row r="2158" spans="5:5" x14ac:dyDescent="0.25">
      <c r="E2158" s="81"/>
    </row>
    <row r="2159" spans="5:5" x14ac:dyDescent="0.25">
      <c r="E2159" s="81"/>
    </row>
    <row r="2160" spans="5:5" x14ac:dyDescent="0.25">
      <c r="E2160" s="81"/>
    </row>
    <row r="2161" spans="5:5" x14ac:dyDescent="0.25">
      <c r="E2161" s="81"/>
    </row>
    <row r="2162" spans="5:5" x14ac:dyDescent="0.25">
      <c r="E2162" s="81"/>
    </row>
    <row r="2163" spans="5:5" x14ac:dyDescent="0.25">
      <c r="E2163" s="81"/>
    </row>
    <row r="2164" spans="5:5" x14ac:dyDescent="0.25">
      <c r="E2164" s="81"/>
    </row>
    <row r="2165" spans="5:5" x14ac:dyDescent="0.25">
      <c r="E2165" s="81"/>
    </row>
    <row r="2166" spans="5:5" x14ac:dyDescent="0.25">
      <c r="E2166" s="81"/>
    </row>
    <row r="2167" spans="5:5" x14ac:dyDescent="0.25">
      <c r="E2167" s="81"/>
    </row>
    <row r="2168" spans="5:5" x14ac:dyDescent="0.25">
      <c r="E2168" s="81"/>
    </row>
    <row r="2169" spans="5:5" x14ac:dyDescent="0.25">
      <c r="E2169" s="81"/>
    </row>
    <row r="2170" spans="5:5" x14ac:dyDescent="0.25">
      <c r="E2170" s="81"/>
    </row>
    <row r="2171" spans="5:5" x14ac:dyDescent="0.25">
      <c r="E2171" s="81"/>
    </row>
    <row r="2172" spans="5:5" x14ac:dyDescent="0.25">
      <c r="E2172" s="81"/>
    </row>
    <row r="2173" spans="5:5" x14ac:dyDescent="0.25">
      <c r="E2173" s="81"/>
    </row>
    <row r="2174" spans="5:5" x14ac:dyDescent="0.25">
      <c r="E2174" s="81"/>
    </row>
    <row r="2175" spans="5:5" x14ac:dyDescent="0.25">
      <c r="E2175" s="81"/>
    </row>
    <row r="2176" spans="5:5" x14ac:dyDescent="0.25">
      <c r="E2176" s="81"/>
    </row>
    <row r="2177" spans="5:5" x14ac:dyDescent="0.25">
      <c r="E2177" s="81"/>
    </row>
    <row r="2178" spans="5:5" x14ac:dyDescent="0.25">
      <c r="E2178" s="81"/>
    </row>
    <row r="2179" spans="5:5" x14ac:dyDescent="0.25">
      <c r="E2179" s="81"/>
    </row>
    <row r="2180" spans="5:5" x14ac:dyDescent="0.25">
      <c r="E2180" s="81"/>
    </row>
    <row r="2181" spans="5:5" x14ac:dyDescent="0.25">
      <c r="E2181" s="81"/>
    </row>
    <row r="2182" spans="5:5" x14ac:dyDescent="0.25">
      <c r="E2182" s="81"/>
    </row>
    <row r="2183" spans="5:5" x14ac:dyDescent="0.25">
      <c r="E2183" s="81"/>
    </row>
    <row r="2184" spans="5:5" x14ac:dyDescent="0.25">
      <c r="E2184" s="81"/>
    </row>
    <row r="2185" spans="5:5" x14ac:dyDescent="0.25">
      <c r="E2185" s="81"/>
    </row>
    <row r="2186" spans="5:5" x14ac:dyDescent="0.25">
      <c r="E2186" s="81"/>
    </row>
    <row r="2187" spans="5:5" x14ac:dyDescent="0.25">
      <c r="E2187" s="81"/>
    </row>
    <row r="2188" spans="5:5" x14ac:dyDescent="0.25">
      <c r="E2188" s="81"/>
    </row>
    <row r="2189" spans="5:5" x14ac:dyDescent="0.25">
      <c r="E2189" s="81"/>
    </row>
    <row r="2190" spans="5:5" x14ac:dyDescent="0.25">
      <c r="E2190" s="81"/>
    </row>
    <row r="2191" spans="5:5" x14ac:dyDescent="0.25">
      <c r="E2191" s="81"/>
    </row>
    <row r="2192" spans="5:5" x14ac:dyDescent="0.25">
      <c r="E2192" s="81"/>
    </row>
    <row r="2193" spans="5:5" x14ac:dyDescent="0.25">
      <c r="E2193" s="81"/>
    </row>
    <row r="2194" spans="5:5" x14ac:dyDescent="0.25">
      <c r="E2194" s="81"/>
    </row>
    <row r="2195" spans="5:5" x14ac:dyDescent="0.25">
      <c r="E2195" s="81"/>
    </row>
    <row r="2196" spans="5:5" x14ac:dyDescent="0.25">
      <c r="E2196" s="81"/>
    </row>
    <row r="2197" spans="5:5" x14ac:dyDescent="0.25">
      <c r="E2197" s="81"/>
    </row>
    <row r="2198" spans="5:5" x14ac:dyDescent="0.25">
      <c r="E2198" s="81"/>
    </row>
    <row r="2199" spans="5:5" x14ac:dyDescent="0.25">
      <c r="E2199" s="81"/>
    </row>
    <row r="2200" spans="5:5" x14ac:dyDescent="0.25">
      <c r="E2200" s="81"/>
    </row>
    <row r="2201" spans="5:5" x14ac:dyDescent="0.25">
      <c r="E2201" s="81"/>
    </row>
    <row r="2202" spans="5:5" x14ac:dyDescent="0.25">
      <c r="E2202" s="81"/>
    </row>
    <row r="2203" spans="5:5" x14ac:dyDescent="0.25">
      <c r="E2203" s="81"/>
    </row>
    <row r="2204" spans="5:5" x14ac:dyDescent="0.25">
      <c r="E2204" s="81"/>
    </row>
    <row r="2205" spans="5:5" x14ac:dyDescent="0.25">
      <c r="E2205" s="81"/>
    </row>
    <row r="2206" spans="5:5" x14ac:dyDescent="0.25">
      <c r="E2206" s="81"/>
    </row>
    <row r="2207" spans="5:5" x14ac:dyDescent="0.25">
      <c r="E2207" s="81"/>
    </row>
    <row r="2208" spans="5:5" x14ac:dyDescent="0.25">
      <c r="E2208" s="81"/>
    </row>
    <row r="2209" spans="5:5" x14ac:dyDescent="0.25">
      <c r="E2209" s="81"/>
    </row>
    <row r="2210" spans="5:5" x14ac:dyDescent="0.25">
      <c r="E2210" s="81"/>
    </row>
    <row r="2211" spans="5:5" x14ac:dyDescent="0.25">
      <c r="E2211" s="81"/>
    </row>
    <row r="2212" spans="5:5" x14ac:dyDescent="0.25">
      <c r="E2212" s="81"/>
    </row>
    <row r="2213" spans="5:5" x14ac:dyDescent="0.25">
      <c r="E2213" s="81"/>
    </row>
    <row r="2214" spans="5:5" x14ac:dyDescent="0.25">
      <c r="E2214" s="81"/>
    </row>
    <row r="2215" spans="5:5" x14ac:dyDescent="0.25">
      <c r="E2215" s="81"/>
    </row>
    <row r="2216" spans="5:5" x14ac:dyDescent="0.25">
      <c r="E2216" s="81"/>
    </row>
    <row r="2217" spans="5:5" x14ac:dyDescent="0.25">
      <c r="E2217" s="81"/>
    </row>
    <row r="2218" spans="5:5" x14ac:dyDescent="0.25">
      <c r="E2218" s="81"/>
    </row>
    <row r="2219" spans="5:5" x14ac:dyDescent="0.25">
      <c r="E2219" s="81"/>
    </row>
    <row r="2220" spans="5:5" x14ac:dyDescent="0.25">
      <c r="E2220" s="81"/>
    </row>
    <row r="2221" spans="5:5" x14ac:dyDescent="0.25">
      <c r="E2221" s="81"/>
    </row>
    <row r="2222" spans="5:5" x14ac:dyDescent="0.25">
      <c r="E2222" s="81"/>
    </row>
    <row r="2223" spans="5:5" x14ac:dyDescent="0.25">
      <c r="E2223" s="81"/>
    </row>
    <row r="2224" spans="5:5" x14ac:dyDescent="0.25">
      <c r="E2224" s="81"/>
    </row>
    <row r="2225" spans="5:5" x14ac:dyDescent="0.25">
      <c r="E2225" s="81"/>
    </row>
    <row r="2226" spans="5:5" x14ac:dyDescent="0.25">
      <c r="E2226" s="81"/>
    </row>
    <row r="2227" spans="5:5" x14ac:dyDescent="0.25">
      <c r="E2227" s="81"/>
    </row>
    <row r="2228" spans="5:5" x14ac:dyDescent="0.25">
      <c r="E2228" s="81"/>
    </row>
    <row r="2229" spans="5:5" x14ac:dyDescent="0.25">
      <c r="E2229" s="81"/>
    </row>
    <row r="2230" spans="5:5" x14ac:dyDescent="0.25">
      <c r="E2230" s="81"/>
    </row>
    <row r="2231" spans="5:5" x14ac:dyDescent="0.25">
      <c r="E2231" s="81"/>
    </row>
    <row r="2232" spans="5:5" x14ac:dyDescent="0.25">
      <c r="E2232" s="81"/>
    </row>
    <row r="2233" spans="5:5" x14ac:dyDescent="0.25">
      <c r="E2233" s="81"/>
    </row>
    <row r="2234" spans="5:5" x14ac:dyDescent="0.25">
      <c r="E2234" s="81"/>
    </row>
    <row r="2235" spans="5:5" x14ac:dyDescent="0.25">
      <c r="E2235" s="81"/>
    </row>
    <row r="2236" spans="5:5" x14ac:dyDescent="0.25">
      <c r="E2236" s="81"/>
    </row>
    <row r="2237" spans="5:5" x14ac:dyDescent="0.25">
      <c r="E2237" s="81"/>
    </row>
    <row r="2238" spans="5:5" x14ac:dyDescent="0.25">
      <c r="E2238" s="81"/>
    </row>
    <row r="2239" spans="5:5" x14ac:dyDescent="0.25">
      <c r="E2239" s="81"/>
    </row>
    <row r="2240" spans="5:5" x14ac:dyDescent="0.25">
      <c r="E2240" s="81"/>
    </row>
    <row r="2241" spans="5:5" x14ac:dyDescent="0.25">
      <c r="E2241" s="81"/>
    </row>
    <row r="2242" spans="5:5" x14ac:dyDescent="0.25">
      <c r="E2242" s="81"/>
    </row>
    <row r="2243" spans="5:5" x14ac:dyDescent="0.25">
      <c r="E2243" s="81"/>
    </row>
    <row r="2244" spans="5:5" x14ac:dyDescent="0.25">
      <c r="E2244" s="81"/>
    </row>
    <row r="2245" spans="5:5" x14ac:dyDescent="0.25">
      <c r="E2245" s="81"/>
    </row>
    <row r="2246" spans="5:5" x14ac:dyDescent="0.25">
      <c r="E2246" s="81"/>
    </row>
    <row r="2247" spans="5:5" x14ac:dyDescent="0.25">
      <c r="E2247" s="81"/>
    </row>
    <row r="2248" spans="5:5" x14ac:dyDescent="0.25">
      <c r="E2248" s="81"/>
    </row>
    <row r="2249" spans="5:5" x14ac:dyDescent="0.25">
      <c r="E2249" s="81"/>
    </row>
    <row r="2250" spans="5:5" x14ac:dyDescent="0.25">
      <c r="E2250" s="81"/>
    </row>
    <row r="2251" spans="5:5" x14ac:dyDescent="0.25">
      <c r="E2251" s="81"/>
    </row>
    <row r="2252" spans="5:5" x14ac:dyDescent="0.25">
      <c r="E2252" s="81"/>
    </row>
    <row r="2253" spans="5:5" x14ac:dyDescent="0.25">
      <c r="E2253" s="81"/>
    </row>
    <row r="2254" spans="5:5" x14ac:dyDescent="0.25">
      <c r="E2254" s="81"/>
    </row>
    <row r="2255" spans="5:5" x14ac:dyDescent="0.25">
      <c r="E2255" s="81"/>
    </row>
    <row r="2256" spans="5:5" x14ac:dyDescent="0.25">
      <c r="E2256" s="81"/>
    </row>
    <row r="2257" spans="5:5" x14ac:dyDescent="0.25">
      <c r="E2257" s="81"/>
    </row>
    <row r="2258" spans="5:5" x14ac:dyDescent="0.25">
      <c r="E2258" s="81"/>
    </row>
    <row r="2259" spans="5:5" x14ac:dyDescent="0.25">
      <c r="E2259" s="81"/>
    </row>
    <row r="2260" spans="5:5" x14ac:dyDescent="0.25">
      <c r="E2260" s="81"/>
    </row>
    <row r="2261" spans="5:5" x14ac:dyDescent="0.25">
      <c r="E2261" s="81"/>
    </row>
    <row r="2262" spans="5:5" x14ac:dyDescent="0.25">
      <c r="E2262" s="81"/>
    </row>
    <row r="2263" spans="5:5" x14ac:dyDescent="0.25">
      <c r="E2263" s="81"/>
    </row>
    <row r="2264" spans="5:5" x14ac:dyDescent="0.25">
      <c r="E2264" s="81"/>
    </row>
    <row r="2265" spans="5:5" x14ac:dyDescent="0.25">
      <c r="E2265" s="81"/>
    </row>
    <row r="2266" spans="5:5" x14ac:dyDescent="0.25">
      <c r="E2266" s="81"/>
    </row>
    <row r="2267" spans="5:5" x14ac:dyDescent="0.25">
      <c r="E2267" s="81"/>
    </row>
    <row r="2268" spans="5:5" x14ac:dyDescent="0.25">
      <c r="E2268" s="81"/>
    </row>
    <row r="2269" spans="5:5" x14ac:dyDescent="0.25">
      <c r="E2269" s="81"/>
    </row>
    <row r="2270" spans="5:5" x14ac:dyDescent="0.25">
      <c r="E2270" s="81"/>
    </row>
    <row r="2271" spans="5:5" x14ac:dyDescent="0.25">
      <c r="E2271" s="81"/>
    </row>
    <row r="2272" spans="5:5" x14ac:dyDescent="0.25">
      <c r="E2272" s="81"/>
    </row>
    <row r="2273" spans="5:5" x14ac:dyDescent="0.25">
      <c r="E2273" s="81"/>
    </row>
    <row r="2274" spans="5:5" x14ac:dyDescent="0.25">
      <c r="E2274" s="81"/>
    </row>
    <row r="2275" spans="5:5" x14ac:dyDescent="0.25">
      <c r="E2275" s="81"/>
    </row>
    <row r="2276" spans="5:5" x14ac:dyDescent="0.25">
      <c r="E2276" s="81"/>
    </row>
    <row r="2277" spans="5:5" x14ac:dyDescent="0.25">
      <c r="E2277" s="81"/>
    </row>
    <row r="2278" spans="5:5" x14ac:dyDescent="0.25">
      <c r="E2278" s="81"/>
    </row>
    <row r="2279" spans="5:5" x14ac:dyDescent="0.25">
      <c r="E2279" s="81"/>
    </row>
    <row r="2280" spans="5:5" x14ac:dyDescent="0.25">
      <c r="E2280" s="81"/>
    </row>
    <row r="2281" spans="5:5" x14ac:dyDescent="0.25">
      <c r="E2281" s="81"/>
    </row>
    <row r="2282" spans="5:5" x14ac:dyDescent="0.25">
      <c r="E2282" s="81"/>
    </row>
    <row r="2283" spans="5:5" x14ac:dyDescent="0.25">
      <c r="E2283" s="81"/>
    </row>
    <row r="2284" spans="5:5" x14ac:dyDescent="0.25">
      <c r="E2284" s="81"/>
    </row>
    <row r="2285" spans="5:5" x14ac:dyDescent="0.25">
      <c r="E2285" s="81"/>
    </row>
    <row r="2286" spans="5:5" x14ac:dyDescent="0.25">
      <c r="E2286" s="81"/>
    </row>
    <row r="2287" spans="5:5" x14ac:dyDescent="0.25">
      <c r="E2287" s="81"/>
    </row>
    <row r="2288" spans="5:5" x14ac:dyDescent="0.25">
      <c r="E2288" s="81"/>
    </row>
    <row r="2289" spans="5:5" x14ac:dyDescent="0.25">
      <c r="E2289" s="81"/>
    </row>
    <row r="2290" spans="5:5" x14ac:dyDescent="0.25">
      <c r="E2290" s="81"/>
    </row>
    <row r="2291" spans="5:5" x14ac:dyDescent="0.25">
      <c r="E2291" s="81"/>
    </row>
    <row r="2292" spans="5:5" x14ac:dyDescent="0.25">
      <c r="E2292" s="81"/>
    </row>
    <row r="2293" spans="5:5" x14ac:dyDescent="0.25">
      <c r="E2293" s="81"/>
    </row>
    <row r="2294" spans="5:5" x14ac:dyDescent="0.25">
      <c r="E2294" s="81"/>
    </row>
    <row r="2295" spans="5:5" x14ac:dyDescent="0.25">
      <c r="E2295" s="81"/>
    </row>
    <row r="2296" spans="5:5" x14ac:dyDescent="0.25">
      <c r="E2296" s="81"/>
    </row>
    <row r="2297" spans="5:5" x14ac:dyDescent="0.25">
      <c r="E2297" s="81"/>
    </row>
    <row r="2298" spans="5:5" x14ac:dyDescent="0.25">
      <c r="E2298" s="81"/>
    </row>
    <row r="2299" spans="5:5" x14ac:dyDescent="0.25">
      <c r="E2299" s="81"/>
    </row>
    <row r="2300" spans="5:5" x14ac:dyDescent="0.25">
      <c r="E2300" s="81"/>
    </row>
    <row r="2301" spans="5:5" x14ac:dyDescent="0.25">
      <c r="E2301" s="81"/>
    </row>
    <row r="2302" spans="5:5" x14ac:dyDescent="0.25">
      <c r="E2302" s="81"/>
    </row>
    <row r="2303" spans="5:5" x14ac:dyDescent="0.25">
      <c r="E2303" s="81"/>
    </row>
    <row r="2304" spans="5:5" x14ac:dyDescent="0.25">
      <c r="E2304" s="81"/>
    </row>
    <row r="2305" spans="5:5" x14ac:dyDescent="0.25">
      <c r="E2305" s="81"/>
    </row>
    <row r="2306" spans="5:5" x14ac:dyDescent="0.25">
      <c r="E2306" s="81"/>
    </row>
    <row r="2307" spans="5:5" x14ac:dyDescent="0.25">
      <c r="E2307" s="81"/>
    </row>
    <row r="2308" spans="5:5" x14ac:dyDescent="0.25">
      <c r="E2308" s="81"/>
    </row>
    <row r="2309" spans="5:5" x14ac:dyDescent="0.25">
      <c r="E2309" s="81"/>
    </row>
    <row r="2310" spans="5:5" x14ac:dyDescent="0.25">
      <c r="E2310" s="81"/>
    </row>
    <row r="2311" spans="5:5" x14ac:dyDescent="0.25">
      <c r="E2311" s="81"/>
    </row>
    <row r="2312" spans="5:5" x14ac:dyDescent="0.25">
      <c r="E2312" s="81"/>
    </row>
    <row r="2313" spans="5:5" x14ac:dyDescent="0.25">
      <c r="E2313" s="81"/>
    </row>
    <row r="2314" spans="5:5" x14ac:dyDescent="0.25">
      <c r="E2314" s="81"/>
    </row>
    <row r="2315" spans="5:5" x14ac:dyDescent="0.25">
      <c r="E2315" s="81"/>
    </row>
    <row r="2316" spans="5:5" x14ac:dyDescent="0.25">
      <c r="E2316" s="81"/>
    </row>
    <row r="2317" spans="5:5" x14ac:dyDescent="0.25">
      <c r="E2317" s="81"/>
    </row>
    <row r="2318" spans="5:5" x14ac:dyDescent="0.25">
      <c r="E2318" s="81"/>
    </row>
    <row r="2319" spans="5:5" x14ac:dyDescent="0.25">
      <c r="E2319" s="81"/>
    </row>
    <row r="2320" spans="5:5" x14ac:dyDescent="0.25">
      <c r="E2320" s="81"/>
    </row>
    <row r="2321" spans="5:5" x14ac:dyDescent="0.25">
      <c r="E2321" s="81"/>
    </row>
    <row r="2322" spans="5:5" x14ac:dyDescent="0.25">
      <c r="E2322" s="81"/>
    </row>
    <row r="2323" spans="5:5" x14ac:dyDescent="0.25">
      <c r="E2323" s="81"/>
    </row>
    <row r="2324" spans="5:5" x14ac:dyDescent="0.25">
      <c r="E2324" s="81"/>
    </row>
    <row r="2325" spans="5:5" x14ac:dyDescent="0.25">
      <c r="E2325" s="81"/>
    </row>
    <row r="2326" spans="5:5" x14ac:dyDescent="0.25">
      <c r="E2326" s="81"/>
    </row>
    <row r="2327" spans="5:5" x14ac:dyDescent="0.25">
      <c r="E2327" s="81"/>
    </row>
    <row r="2328" spans="5:5" x14ac:dyDescent="0.25">
      <c r="E2328" s="81"/>
    </row>
    <row r="2329" spans="5:5" x14ac:dyDescent="0.25">
      <c r="E2329" s="81"/>
    </row>
    <row r="2330" spans="5:5" x14ac:dyDescent="0.25">
      <c r="E2330" s="81"/>
    </row>
    <row r="2331" spans="5:5" x14ac:dyDescent="0.25">
      <c r="E2331" s="81"/>
    </row>
    <row r="2332" spans="5:5" x14ac:dyDescent="0.25">
      <c r="E2332" s="81"/>
    </row>
    <row r="2333" spans="5:5" x14ac:dyDescent="0.25">
      <c r="E2333" s="81"/>
    </row>
    <row r="2334" spans="5:5" x14ac:dyDescent="0.25">
      <c r="E2334" s="81"/>
    </row>
    <row r="2335" spans="5:5" x14ac:dyDescent="0.25">
      <c r="E2335" s="81"/>
    </row>
    <row r="2336" spans="5:5" x14ac:dyDescent="0.25">
      <c r="E2336" s="81"/>
    </row>
    <row r="2337" spans="5:5" x14ac:dyDescent="0.25">
      <c r="E2337" s="81"/>
    </row>
    <row r="2338" spans="5:5" x14ac:dyDescent="0.25">
      <c r="E2338" s="81"/>
    </row>
    <row r="2339" spans="5:5" x14ac:dyDescent="0.25">
      <c r="E2339" s="81"/>
    </row>
    <row r="2340" spans="5:5" x14ac:dyDescent="0.25">
      <c r="E2340" s="81"/>
    </row>
    <row r="2341" spans="5:5" x14ac:dyDescent="0.25">
      <c r="E2341" s="81"/>
    </row>
    <row r="2342" spans="5:5" x14ac:dyDescent="0.25">
      <c r="E2342" s="81"/>
    </row>
    <row r="2343" spans="5:5" x14ac:dyDescent="0.25">
      <c r="E2343" s="81"/>
    </row>
    <row r="2344" spans="5:5" x14ac:dyDescent="0.25">
      <c r="E2344" s="81"/>
    </row>
    <row r="2345" spans="5:5" x14ac:dyDescent="0.25">
      <c r="E2345" s="81"/>
    </row>
    <row r="2346" spans="5:5" x14ac:dyDescent="0.25">
      <c r="E2346" s="81"/>
    </row>
    <row r="2347" spans="5:5" x14ac:dyDescent="0.25">
      <c r="E2347" s="81"/>
    </row>
    <row r="2348" spans="5:5" x14ac:dyDescent="0.25">
      <c r="E2348" s="81"/>
    </row>
    <row r="2349" spans="5:5" x14ac:dyDescent="0.25">
      <c r="E2349" s="81"/>
    </row>
    <row r="2350" spans="5:5" x14ac:dyDescent="0.25">
      <c r="E2350" s="81"/>
    </row>
    <row r="2351" spans="5:5" x14ac:dyDescent="0.25">
      <c r="E2351" s="81"/>
    </row>
    <row r="2352" spans="5:5" x14ac:dyDescent="0.25">
      <c r="E2352" s="81"/>
    </row>
    <row r="2353" spans="5:5" x14ac:dyDescent="0.25">
      <c r="E2353" s="81"/>
    </row>
    <row r="2354" spans="5:5" x14ac:dyDescent="0.25">
      <c r="E2354" s="81"/>
    </row>
    <row r="2355" spans="5:5" x14ac:dyDescent="0.25">
      <c r="E2355" s="81"/>
    </row>
    <row r="2356" spans="5:5" x14ac:dyDescent="0.25">
      <c r="E2356" s="81"/>
    </row>
    <row r="2357" spans="5:5" x14ac:dyDescent="0.25">
      <c r="E2357" s="81"/>
    </row>
    <row r="2358" spans="5:5" x14ac:dyDescent="0.25">
      <c r="E2358" s="81"/>
    </row>
    <row r="2359" spans="5:5" x14ac:dyDescent="0.25">
      <c r="E2359" s="81"/>
    </row>
    <row r="2360" spans="5:5" x14ac:dyDescent="0.25">
      <c r="E2360" s="81"/>
    </row>
    <row r="2361" spans="5:5" x14ac:dyDescent="0.25">
      <c r="E2361" s="81"/>
    </row>
    <row r="2362" spans="5:5" x14ac:dyDescent="0.25">
      <c r="E2362" s="81"/>
    </row>
    <row r="2363" spans="5:5" x14ac:dyDescent="0.25">
      <c r="E2363" s="81"/>
    </row>
    <row r="2364" spans="5:5" x14ac:dyDescent="0.25">
      <c r="E2364" s="81"/>
    </row>
    <row r="2365" spans="5:5" x14ac:dyDescent="0.25">
      <c r="E2365" s="81"/>
    </row>
    <row r="2366" spans="5:5" x14ac:dyDescent="0.25">
      <c r="E2366" s="81"/>
    </row>
    <row r="2367" spans="5:5" x14ac:dyDescent="0.25">
      <c r="E2367" s="81"/>
    </row>
    <row r="2368" spans="5:5" x14ac:dyDescent="0.25">
      <c r="E2368" s="81"/>
    </row>
    <row r="2369" spans="5:5" x14ac:dyDescent="0.25">
      <c r="E2369" s="81"/>
    </row>
    <row r="2370" spans="5:5" x14ac:dyDescent="0.25">
      <c r="E2370" s="81"/>
    </row>
    <row r="2371" spans="5:5" x14ac:dyDescent="0.25">
      <c r="E2371" s="81"/>
    </row>
    <row r="2372" spans="5:5" x14ac:dyDescent="0.25">
      <c r="E2372" s="81"/>
    </row>
    <row r="2373" spans="5:5" x14ac:dyDescent="0.25">
      <c r="E2373" s="81"/>
    </row>
    <row r="2374" spans="5:5" x14ac:dyDescent="0.25">
      <c r="E2374" s="81"/>
    </row>
    <row r="2375" spans="5:5" x14ac:dyDescent="0.25">
      <c r="E2375" s="81"/>
    </row>
    <row r="2376" spans="5:5" x14ac:dyDescent="0.25">
      <c r="E2376" s="81"/>
    </row>
    <row r="2377" spans="5:5" x14ac:dyDescent="0.25">
      <c r="E2377" s="81"/>
    </row>
    <row r="2378" spans="5:5" x14ac:dyDescent="0.25">
      <c r="E2378" s="81"/>
    </row>
    <row r="2379" spans="5:5" x14ac:dyDescent="0.25">
      <c r="E2379" s="81"/>
    </row>
    <row r="2380" spans="5:5" x14ac:dyDescent="0.25">
      <c r="E2380" s="81"/>
    </row>
    <row r="2381" spans="5:5" x14ac:dyDescent="0.25">
      <c r="E2381" s="81"/>
    </row>
    <row r="2382" spans="5:5" x14ac:dyDescent="0.25">
      <c r="E2382" s="81"/>
    </row>
    <row r="2383" spans="5:5" x14ac:dyDescent="0.25">
      <c r="E2383" s="81"/>
    </row>
    <row r="2384" spans="5:5" x14ac:dyDescent="0.25">
      <c r="E2384" s="81"/>
    </row>
    <row r="2385" spans="5:5" x14ac:dyDescent="0.25">
      <c r="E2385" s="81"/>
    </row>
    <row r="2386" spans="5:5" x14ac:dyDescent="0.25">
      <c r="E2386" s="81"/>
    </row>
    <row r="2387" spans="5:5" x14ac:dyDescent="0.25">
      <c r="E2387" s="81"/>
    </row>
    <row r="2388" spans="5:5" x14ac:dyDescent="0.25">
      <c r="E2388" s="81"/>
    </row>
    <row r="2389" spans="5:5" x14ac:dyDescent="0.25">
      <c r="E2389" s="81"/>
    </row>
    <row r="2390" spans="5:5" x14ac:dyDescent="0.25">
      <c r="E2390" s="81"/>
    </row>
    <row r="2391" spans="5:5" x14ac:dyDescent="0.25">
      <c r="E2391" s="81"/>
    </row>
    <row r="2392" spans="5:5" x14ac:dyDescent="0.25">
      <c r="E2392" s="81"/>
    </row>
    <row r="2393" spans="5:5" x14ac:dyDescent="0.25">
      <c r="E2393" s="81"/>
    </row>
    <row r="2394" spans="5:5" x14ac:dyDescent="0.25">
      <c r="E2394" s="81"/>
    </row>
    <row r="2395" spans="5:5" x14ac:dyDescent="0.25">
      <c r="E2395" s="81"/>
    </row>
    <row r="2396" spans="5:5" x14ac:dyDescent="0.25">
      <c r="E2396" s="81"/>
    </row>
    <row r="2397" spans="5:5" x14ac:dyDescent="0.25">
      <c r="E2397" s="81"/>
    </row>
    <row r="2398" spans="5:5" x14ac:dyDescent="0.25">
      <c r="E2398" s="81"/>
    </row>
    <row r="2399" spans="5:5" x14ac:dyDescent="0.25">
      <c r="E2399" s="81"/>
    </row>
    <row r="2400" spans="5:5" x14ac:dyDescent="0.25">
      <c r="E2400" s="81"/>
    </row>
    <row r="2401" spans="5:5" x14ac:dyDescent="0.25">
      <c r="E2401" s="81"/>
    </row>
    <row r="2402" spans="5:5" x14ac:dyDescent="0.25">
      <c r="E2402" s="81"/>
    </row>
    <row r="2403" spans="5:5" x14ac:dyDescent="0.25">
      <c r="E2403" s="81"/>
    </row>
    <row r="2404" spans="5:5" x14ac:dyDescent="0.25">
      <c r="E2404" s="81"/>
    </row>
    <row r="2405" spans="5:5" x14ac:dyDescent="0.25">
      <c r="E2405" s="81"/>
    </row>
    <row r="2406" spans="5:5" x14ac:dyDescent="0.25">
      <c r="E2406" s="81"/>
    </row>
    <row r="2407" spans="5:5" x14ac:dyDescent="0.25">
      <c r="E2407" s="81"/>
    </row>
    <row r="2408" spans="5:5" x14ac:dyDescent="0.25">
      <c r="E2408" s="81"/>
    </row>
    <row r="2409" spans="5:5" x14ac:dyDescent="0.25">
      <c r="E2409" s="81"/>
    </row>
    <row r="2410" spans="5:5" x14ac:dyDescent="0.25">
      <c r="E2410" s="81"/>
    </row>
    <row r="2411" spans="5:5" x14ac:dyDescent="0.25">
      <c r="E2411" s="81"/>
    </row>
    <row r="2412" spans="5:5" x14ac:dyDescent="0.25">
      <c r="E2412" s="81"/>
    </row>
    <row r="2413" spans="5:5" x14ac:dyDescent="0.25">
      <c r="E2413" s="81"/>
    </row>
    <row r="2414" spans="5:5" x14ac:dyDescent="0.25">
      <c r="E2414" s="81"/>
    </row>
    <row r="2415" spans="5:5" x14ac:dyDescent="0.25">
      <c r="E2415" s="81"/>
    </row>
    <row r="2416" spans="5:5" x14ac:dyDescent="0.25">
      <c r="E2416" s="81"/>
    </row>
    <row r="2417" spans="5:5" x14ac:dyDescent="0.25">
      <c r="E2417" s="81"/>
    </row>
    <row r="2418" spans="5:5" x14ac:dyDescent="0.25">
      <c r="E2418" s="81"/>
    </row>
    <row r="2419" spans="5:5" x14ac:dyDescent="0.25">
      <c r="E2419" s="81"/>
    </row>
    <row r="2420" spans="5:5" x14ac:dyDescent="0.25">
      <c r="E2420" s="81"/>
    </row>
    <row r="2421" spans="5:5" x14ac:dyDescent="0.25">
      <c r="E2421" s="81"/>
    </row>
    <row r="2422" spans="5:5" x14ac:dyDescent="0.25">
      <c r="E2422" s="81"/>
    </row>
    <row r="2423" spans="5:5" x14ac:dyDescent="0.25">
      <c r="E2423" s="81"/>
    </row>
    <row r="2424" spans="5:5" x14ac:dyDescent="0.25">
      <c r="E2424" s="81"/>
    </row>
    <row r="2425" spans="5:5" x14ac:dyDescent="0.25">
      <c r="E2425" s="81"/>
    </row>
    <row r="2426" spans="5:5" x14ac:dyDescent="0.25">
      <c r="E2426" s="81"/>
    </row>
    <row r="2427" spans="5:5" x14ac:dyDescent="0.25">
      <c r="E2427" s="81"/>
    </row>
    <row r="2428" spans="5:5" x14ac:dyDescent="0.25">
      <c r="E2428" s="81"/>
    </row>
    <row r="2429" spans="5:5" x14ac:dyDescent="0.25">
      <c r="E2429" s="81"/>
    </row>
    <row r="2430" spans="5:5" x14ac:dyDescent="0.25">
      <c r="E2430" s="81"/>
    </row>
    <row r="2431" spans="5:5" x14ac:dyDescent="0.25">
      <c r="E2431" s="81"/>
    </row>
    <row r="2432" spans="5:5" x14ac:dyDescent="0.25">
      <c r="E2432" s="81"/>
    </row>
    <row r="2433" spans="5:5" x14ac:dyDescent="0.25">
      <c r="E2433" s="81"/>
    </row>
    <row r="2434" spans="5:5" x14ac:dyDescent="0.25">
      <c r="E2434" s="81"/>
    </row>
    <row r="2435" spans="5:5" x14ac:dyDescent="0.25">
      <c r="E2435" s="81"/>
    </row>
    <row r="2436" spans="5:5" x14ac:dyDescent="0.25">
      <c r="E2436" s="81"/>
    </row>
    <row r="2437" spans="5:5" x14ac:dyDescent="0.25">
      <c r="E2437" s="81"/>
    </row>
    <row r="2438" spans="5:5" x14ac:dyDescent="0.25">
      <c r="E2438" s="81"/>
    </row>
    <row r="2439" spans="5:5" x14ac:dyDescent="0.25">
      <c r="E2439" s="81"/>
    </row>
    <row r="2440" spans="5:5" x14ac:dyDescent="0.25">
      <c r="E2440" s="81"/>
    </row>
    <row r="2441" spans="5:5" x14ac:dyDescent="0.25">
      <c r="E2441" s="81"/>
    </row>
    <row r="2442" spans="5:5" x14ac:dyDescent="0.25">
      <c r="E2442" s="81"/>
    </row>
    <row r="2443" spans="5:5" x14ac:dyDescent="0.25">
      <c r="E2443" s="81"/>
    </row>
    <row r="2444" spans="5:5" x14ac:dyDescent="0.25">
      <c r="E2444" s="81"/>
    </row>
    <row r="2445" spans="5:5" x14ac:dyDescent="0.25">
      <c r="E2445" s="81"/>
    </row>
    <row r="2446" spans="5:5" x14ac:dyDescent="0.25">
      <c r="E2446" s="81"/>
    </row>
    <row r="2447" spans="5:5" x14ac:dyDescent="0.25">
      <c r="E2447" s="81"/>
    </row>
    <row r="2448" spans="5:5" x14ac:dyDescent="0.25">
      <c r="E2448" s="81"/>
    </row>
    <row r="2449" spans="5:5" x14ac:dyDescent="0.25">
      <c r="E2449" s="81"/>
    </row>
    <row r="2450" spans="5:5" x14ac:dyDescent="0.25">
      <c r="E2450" s="81"/>
    </row>
    <row r="2451" spans="5:5" x14ac:dyDescent="0.25">
      <c r="E2451" s="81"/>
    </row>
    <row r="2452" spans="5:5" x14ac:dyDescent="0.25">
      <c r="E2452" s="81"/>
    </row>
    <row r="2453" spans="5:5" x14ac:dyDescent="0.25">
      <c r="E2453" s="81"/>
    </row>
    <row r="2454" spans="5:5" x14ac:dyDescent="0.25">
      <c r="E2454" s="81"/>
    </row>
    <row r="2455" spans="5:5" x14ac:dyDescent="0.25">
      <c r="E2455" s="81"/>
    </row>
    <row r="2456" spans="5:5" x14ac:dyDescent="0.25">
      <c r="E2456" s="81"/>
    </row>
    <row r="2457" spans="5:5" x14ac:dyDescent="0.25">
      <c r="E2457" s="81"/>
    </row>
    <row r="2458" spans="5:5" x14ac:dyDescent="0.25">
      <c r="E2458" s="81"/>
    </row>
    <row r="2459" spans="5:5" x14ac:dyDescent="0.25">
      <c r="E2459" s="81"/>
    </row>
    <row r="2460" spans="5:5" x14ac:dyDescent="0.25">
      <c r="E2460" s="81"/>
    </row>
    <row r="2461" spans="5:5" x14ac:dyDescent="0.25">
      <c r="E2461" s="81"/>
    </row>
    <row r="2462" spans="5:5" x14ac:dyDescent="0.25">
      <c r="E2462" s="81"/>
    </row>
    <row r="2463" spans="5:5" x14ac:dyDescent="0.25">
      <c r="E2463" s="81"/>
    </row>
    <row r="2464" spans="5:5" x14ac:dyDescent="0.25">
      <c r="E2464" s="81"/>
    </row>
    <row r="2465" spans="5:5" x14ac:dyDescent="0.25">
      <c r="E2465" s="81"/>
    </row>
    <row r="2466" spans="5:5" x14ac:dyDescent="0.25">
      <c r="E2466" s="81"/>
    </row>
    <row r="2467" spans="5:5" x14ac:dyDescent="0.25">
      <c r="E2467" s="81"/>
    </row>
    <row r="2468" spans="5:5" x14ac:dyDescent="0.25">
      <c r="E2468" s="81"/>
    </row>
    <row r="2469" spans="5:5" x14ac:dyDescent="0.25">
      <c r="E2469" s="81"/>
    </row>
    <row r="2470" spans="5:5" x14ac:dyDescent="0.25">
      <c r="E2470" s="81"/>
    </row>
    <row r="2471" spans="5:5" x14ac:dyDescent="0.25">
      <c r="E2471" s="81"/>
    </row>
    <row r="2472" spans="5:5" x14ac:dyDescent="0.25">
      <c r="E2472" s="81"/>
    </row>
    <row r="2473" spans="5:5" x14ac:dyDescent="0.25">
      <c r="E2473" s="81"/>
    </row>
    <row r="2474" spans="5:5" x14ac:dyDescent="0.25">
      <c r="E2474" s="81"/>
    </row>
    <row r="2475" spans="5:5" x14ac:dyDescent="0.25">
      <c r="E2475" s="81"/>
    </row>
    <row r="2476" spans="5:5" x14ac:dyDescent="0.25">
      <c r="E2476" s="81"/>
    </row>
    <row r="2477" spans="5:5" x14ac:dyDescent="0.25">
      <c r="E2477" s="81"/>
    </row>
    <row r="2478" spans="5:5" x14ac:dyDescent="0.25">
      <c r="E2478" s="81"/>
    </row>
    <row r="2479" spans="5:5" x14ac:dyDescent="0.25">
      <c r="E2479" s="81"/>
    </row>
    <row r="2480" spans="5:5" x14ac:dyDescent="0.25">
      <c r="E2480" s="81"/>
    </row>
    <row r="2481" spans="5:5" x14ac:dyDescent="0.25">
      <c r="E2481" s="81"/>
    </row>
    <row r="2482" spans="5:5" x14ac:dyDescent="0.25">
      <c r="E2482" s="81"/>
    </row>
    <row r="2483" spans="5:5" x14ac:dyDescent="0.25">
      <c r="E2483" s="81"/>
    </row>
    <row r="2484" spans="5:5" x14ac:dyDescent="0.25">
      <c r="E2484" s="81"/>
    </row>
    <row r="2485" spans="5:5" x14ac:dyDescent="0.25">
      <c r="E2485" s="81"/>
    </row>
    <row r="2486" spans="5:5" x14ac:dyDescent="0.25">
      <c r="E2486" s="81"/>
    </row>
    <row r="2487" spans="5:5" x14ac:dyDescent="0.25">
      <c r="E2487" s="81"/>
    </row>
    <row r="2488" spans="5:5" x14ac:dyDescent="0.25">
      <c r="E2488" s="81"/>
    </row>
    <row r="2489" spans="5:5" x14ac:dyDescent="0.25">
      <c r="E2489" s="81"/>
    </row>
    <row r="2490" spans="5:5" x14ac:dyDescent="0.25">
      <c r="E2490" s="81"/>
    </row>
    <row r="2491" spans="5:5" x14ac:dyDescent="0.25">
      <c r="E2491" s="81"/>
    </row>
    <row r="2492" spans="5:5" x14ac:dyDescent="0.25">
      <c r="E2492" s="81"/>
    </row>
    <row r="2493" spans="5:5" x14ac:dyDescent="0.25">
      <c r="E2493" s="81"/>
    </row>
    <row r="2494" spans="5:5" x14ac:dyDescent="0.25">
      <c r="E2494" s="81"/>
    </row>
    <row r="2495" spans="5:5" x14ac:dyDescent="0.25">
      <c r="E2495" s="81"/>
    </row>
    <row r="2496" spans="5:5" x14ac:dyDescent="0.25">
      <c r="E2496" s="81"/>
    </row>
    <row r="2497" spans="5:5" x14ac:dyDescent="0.25">
      <c r="E2497" s="81"/>
    </row>
    <row r="2498" spans="5:5" x14ac:dyDescent="0.25">
      <c r="E2498" s="81"/>
    </row>
    <row r="2499" spans="5:5" x14ac:dyDescent="0.25">
      <c r="E2499" s="81"/>
    </row>
    <row r="2500" spans="5:5" x14ac:dyDescent="0.25">
      <c r="E2500" s="81"/>
    </row>
    <row r="2501" spans="5:5" x14ac:dyDescent="0.25">
      <c r="E2501" s="81"/>
    </row>
    <row r="2502" spans="5:5" x14ac:dyDescent="0.25">
      <c r="E2502" s="81"/>
    </row>
    <row r="2503" spans="5:5" x14ac:dyDescent="0.25">
      <c r="E2503" s="81"/>
    </row>
    <row r="2504" spans="5:5" x14ac:dyDescent="0.25">
      <c r="E2504" s="81"/>
    </row>
    <row r="2505" spans="5:5" x14ac:dyDescent="0.25">
      <c r="E2505" s="81"/>
    </row>
    <row r="2506" spans="5:5" x14ac:dyDescent="0.25">
      <c r="E2506" s="81"/>
    </row>
    <row r="2507" spans="5:5" x14ac:dyDescent="0.25">
      <c r="E2507" s="81"/>
    </row>
    <row r="2508" spans="5:5" x14ac:dyDescent="0.25">
      <c r="E2508" s="81"/>
    </row>
    <row r="2509" spans="5:5" x14ac:dyDescent="0.25">
      <c r="E2509" s="81"/>
    </row>
    <row r="2510" spans="5:5" x14ac:dyDescent="0.25">
      <c r="E2510" s="81"/>
    </row>
    <row r="2511" spans="5:5" x14ac:dyDescent="0.25">
      <c r="E2511" s="81"/>
    </row>
    <row r="2512" spans="5:5" x14ac:dyDescent="0.25">
      <c r="E2512" s="81"/>
    </row>
    <row r="2513" spans="5:5" x14ac:dyDescent="0.25">
      <c r="E2513" s="81"/>
    </row>
    <row r="2514" spans="5:5" x14ac:dyDescent="0.25">
      <c r="E2514" s="81"/>
    </row>
    <row r="2515" spans="5:5" x14ac:dyDescent="0.25">
      <c r="E2515" s="81"/>
    </row>
    <row r="2516" spans="5:5" x14ac:dyDescent="0.25">
      <c r="E2516" s="81"/>
    </row>
    <row r="2517" spans="5:5" x14ac:dyDescent="0.25">
      <c r="E2517" s="81"/>
    </row>
    <row r="2518" spans="5:5" x14ac:dyDescent="0.25">
      <c r="E2518" s="81"/>
    </row>
    <row r="2519" spans="5:5" x14ac:dyDescent="0.25">
      <c r="E2519" s="81"/>
    </row>
    <row r="2520" spans="5:5" x14ac:dyDescent="0.25">
      <c r="E2520" s="81"/>
    </row>
    <row r="2521" spans="5:5" x14ac:dyDescent="0.25">
      <c r="E2521" s="81"/>
    </row>
    <row r="2522" spans="5:5" x14ac:dyDescent="0.25">
      <c r="E2522" s="81"/>
    </row>
    <row r="2523" spans="5:5" x14ac:dyDescent="0.25">
      <c r="E2523" s="81"/>
    </row>
    <row r="2524" spans="5:5" x14ac:dyDescent="0.25">
      <c r="E2524" s="81"/>
    </row>
    <row r="2525" spans="5:5" x14ac:dyDescent="0.25">
      <c r="E2525" s="81"/>
    </row>
    <row r="2526" spans="5:5" x14ac:dyDescent="0.25">
      <c r="E2526" s="81"/>
    </row>
    <row r="2527" spans="5:5" x14ac:dyDescent="0.25">
      <c r="E2527" s="81"/>
    </row>
    <row r="2528" spans="5:5" x14ac:dyDescent="0.25">
      <c r="E2528" s="81"/>
    </row>
    <row r="2529" spans="5:5" x14ac:dyDescent="0.25">
      <c r="E2529" s="81"/>
    </row>
    <row r="2530" spans="5:5" x14ac:dyDescent="0.25">
      <c r="E2530" s="81"/>
    </row>
    <row r="2531" spans="5:5" x14ac:dyDescent="0.25">
      <c r="E2531" s="81"/>
    </row>
    <row r="2532" spans="5:5" x14ac:dyDescent="0.25">
      <c r="E2532" s="81"/>
    </row>
    <row r="2533" spans="5:5" x14ac:dyDescent="0.25">
      <c r="E2533" s="81"/>
    </row>
    <row r="2534" spans="5:5" x14ac:dyDescent="0.25">
      <c r="E2534" s="81"/>
    </row>
    <row r="2535" spans="5:5" x14ac:dyDescent="0.25">
      <c r="E2535" s="81"/>
    </row>
    <row r="2536" spans="5:5" x14ac:dyDescent="0.25">
      <c r="E2536" s="81"/>
    </row>
    <row r="2537" spans="5:5" x14ac:dyDescent="0.25">
      <c r="E2537" s="81"/>
    </row>
    <row r="2538" spans="5:5" x14ac:dyDescent="0.25">
      <c r="E2538" s="81"/>
    </row>
    <row r="2539" spans="5:5" x14ac:dyDescent="0.25">
      <c r="E2539" s="81"/>
    </row>
    <row r="2540" spans="5:5" x14ac:dyDescent="0.25">
      <c r="E2540" s="81"/>
    </row>
    <row r="2541" spans="5:5" x14ac:dyDescent="0.25">
      <c r="E2541" s="81"/>
    </row>
    <row r="2542" spans="5:5" x14ac:dyDescent="0.25">
      <c r="E2542" s="81"/>
    </row>
    <row r="2543" spans="5:5" x14ac:dyDescent="0.25">
      <c r="E2543" s="81"/>
    </row>
    <row r="2544" spans="5:5" x14ac:dyDescent="0.25">
      <c r="E2544" s="81"/>
    </row>
    <row r="2545" spans="5:5" x14ac:dyDescent="0.25">
      <c r="E2545" s="81"/>
    </row>
    <row r="2546" spans="5:5" x14ac:dyDescent="0.25">
      <c r="E2546" s="81"/>
    </row>
    <row r="2547" spans="5:5" x14ac:dyDescent="0.25">
      <c r="E2547" s="81"/>
    </row>
    <row r="2548" spans="5:5" x14ac:dyDescent="0.25">
      <c r="E2548" s="81"/>
    </row>
    <row r="2549" spans="5:5" x14ac:dyDescent="0.25">
      <c r="E2549" s="81"/>
    </row>
    <row r="2550" spans="5:5" x14ac:dyDescent="0.25">
      <c r="E2550" s="81"/>
    </row>
    <row r="2551" spans="5:5" x14ac:dyDescent="0.25">
      <c r="E2551" s="81"/>
    </row>
    <row r="2552" spans="5:5" x14ac:dyDescent="0.25">
      <c r="E2552" s="81"/>
    </row>
    <row r="2553" spans="5:5" x14ac:dyDescent="0.25">
      <c r="E2553" s="81"/>
    </row>
    <row r="2554" spans="5:5" x14ac:dyDescent="0.25">
      <c r="E2554" s="81"/>
    </row>
    <row r="2555" spans="5:5" x14ac:dyDescent="0.25">
      <c r="E2555" s="81"/>
    </row>
    <row r="2556" spans="5:5" x14ac:dyDescent="0.25">
      <c r="E2556" s="81"/>
    </row>
    <row r="2557" spans="5:5" x14ac:dyDescent="0.25">
      <c r="E2557" s="81"/>
    </row>
    <row r="2558" spans="5:5" x14ac:dyDescent="0.25">
      <c r="E2558" s="81"/>
    </row>
    <row r="2559" spans="5:5" x14ac:dyDescent="0.25">
      <c r="E2559" s="81"/>
    </row>
    <row r="2560" spans="5:5" x14ac:dyDescent="0.25">
      <c r="E2560" s="81"/>
    </row>
    <row r="2561" spans="5:5" x14ac:dyDescent="0.25">
      <c r="E2561" s="81"/>
    </row>
    <row r="2562" spans="5:5" x14ac:dyDescent="0.25">
      <c r="E2562" s="81"/>
    </row>
    <row r="2563" spans="5:5" x14ac:dyDescent="0.25">
      <c r="E2563" s="81"/>
    </row>
    <row r="2564" spans="5:5" x14ac:dyDescent="0.25">
      <c r="E2564" s="81"/>
    </row>
    <row r="2565" spans="5:5" x14ac:dyDescent="0.25">
      <c r="E2565" s="81"/>
    </row>
    <row r="2566" spans="5:5" x14ac:dyDescent="0.25">
      <c r="E2566" s="81"/>
    </row>
    <row r="2567" spans="5:5" x14ac:dyDescent="0.25">
      <c r="E2567" s="81"/>
    </row>
    <row r="2568" spans="5:5" x14ac:dyDescent="0.25">
      <c r="E2568" s="81"/>
    </row>
    <row r="2569" spans="5:5" x14ac:dyDescent="0.25">
      <c r="E2569" s="81"/>
    </row>
    <row r="2570" spans="5:5" x14ac:dyDescent="0.25">
      <c r="E2570" s="81"/>
    </row>
    <row r="2571" spans="5:5" x14ac:dyDescent="0.25">
      <c r="E2571" s="81"/>
    </row>
    <row r="2572" spans="5:5" x14ac:dyDescent="0.25">
      <c r="E2572" s="81"/>
    </row>
    <row r="2573" spans="5:5" x14ac:dyDescent="0.25">
      <c r="E2573" s="81"/>
    </row>
    <row r="2574" spans="5:5" x14ac:dyDescent="0.25">
      <c r="E2574" s="81"/>
    </row>
    <row r="2575" spans="5:5" x14ac:dyDescent="0.25">
      <c r="E2575" s="81"/>
    </row>
    <row r="2576" spans="5:5" x14ac:dyDescent="0.25">
      <c r="E2576" s="81"/>
    </row>
    <row r="2577" spans="5:5" x14ac:dyDescent="0.25">
      <c r="E2577" s="81"/>
    </row>
    <row r="2578" spans="5:5" x14ac:dyDescent="0.25">
      <c r="E2578" s="81"/>
    </row>
    <row r="2579" spans="5:5" x14ac:dyDescent="0.25">
      <c r="E2579" s="81"/>
    </row>
    <row r="2580" spans="5:5" x14ac:dyDescent="0.25">
      <c r="E2580" s="81"/>
    </row>
    <row r="2581" spans="5:5" x14ac:dyDescent="0.25">
      <c r="E2581" s="81"/>
    </row>
    <row r="2582" spans="5:5" x14ac:dyDescent="0.25">
      <c r="E2582" s="81"/>
    </row>
    <row r="2583" spans="5:5" x14ac:dyDescent="0.25">
      <c r="E2583" s="81"/>
    </row>
    <row r="2584" spans="5:5" x14ac:dyDescent="0.25">
      <c r="E2584" s="81"/>
    </row>
    <row r="2585" spans="5:5" x14ac:dyDescent="0.25">
      <c r="E2585" s="81"/>
    </row>
    <row r="2586" spans="5:5" x14ac:dyDescent="0.25">
      <c r="E2586" s="81"/>
    </row>
    <row r="2587" spans="5:5" x14ac:dyDescent="0.25">
      <c r="E2587" s="81"/>
    </row>
    <row r="2588" spans="5:5" x14ac:dyDescent="0.25">
      <c r="E2588" s="81"/>
    </row>
    <row r="2589" spans="5:5" x14ac:dyDescent="0.25">
      <c r="E2589" s="81"/>
    </row>
    <row r="2590" spans="5:5" x14ac:dyDescent="0.25">
      <c r="E2590" s="81"/>
    </row>
    <row r="2591" spans="5:5" x14ac:dyDescent="0.25">
      <c r="E2591" s="81"/>
    </row>
    <row r="2592" spans="5:5" x14ac:dyDescent="0.25">
      <c r="E2592" s="81"/>
    </row>
    <row r="2593" spans="5:5" x14ac:dyDescent="0.25">
      <c r="E2593" s="81"/>
    </row>
    <row r="2594" spans="5:5" x14ac:dyDescent="0.25">
      <c r="E2594" s="81"/>
    </row>
    <row r="2595" spans="5:5" x14ac:dyDescent="0.25">
      <c r="E2595" s="81"/>
    </row>
    <row r="2596" spans="5:5" x14ac:dyDescent="0.25">
      <c r="E2596" s="81"/>
    </row>
    <row r="2597" spans="5:5" x14ac:dyDescent="0.25">
      <c r="E2597" s="81"/>
    </row>
    <row r="2598" spans="5:5" x14ac:dyDescent="0.25">
      <c r="E2598" s="81"/>
    </row>
    <row r="2599" spans="5:5" x14ac:dyDescent="0.25">
      <c r="E2599" s="81"/>
    </row>
    <row r="2600" spans="5:5" x14ac:dyDescent="0.25">
      <c r="E2600" s="81"/>
    </row>
    <row r="2601" spans="5:5" x14ac:dyDescent="0.25">
      <c r="E2601" s="81"/>
    </row>
    <row r="2602" spans="5:5" x14ac:dyDescent="0.25">
      <c r="E2602" s="81"/>
    </row>
    <row r="2603" spans="5:5" x14ac:dyDescent="0.25">
      <c r="E2603" s="81"/>
    </row>
    <row r="2604" spans="5:5" x14ac:dyDescent="0.25">
      <c r="E2604" s="81"/>
    </row>
    <row r="2605" spans="5:5" x14ac:dyDescent="0.25">
      <c r="E2605" s="81"/>
    </row>
    <row r="2606" spans="5:5" x14ac:dyDescent="0.25">
      <c r="E2606" s="81"/>
    </row>
    <row r="2607" spans="5:5" x14ac:dyDescent="0.25">
      <c r="E2607" s="81"/>
    </row>
    <row r="2608" spans="5:5" x14ac:dyDescent="0.25">
      <c r="E2608" s="81"/>
    </row>
    <row r="2609" spans="5:5" x14ac:dyDescent="0.25">
      <c r="E2609" s="81"/>
    </row>
    <row r="2610" spans="5:5" x14ac:dyDescent="0.25">
      <c r="E2610" s="81"/>
    </row>
    <row r="2611" spans="5:5" x14ac:dyDescent="0.25">
      <c r="E2611" s="81"/>
    </row>
    <row r="2612" spans="5:5" x14ac:dyDescent="0.25">
      <c r="E2612" s="81"/>
    </row>
    <row r="2613" spans="5:5" x14ac:dyDescent="0.25">
      <c r="E2613" s="81"/>
    </row>
    <row r="2614" spans="5:5" x14ac:dyDescent="0.25">
      <c r="E2614" s="81"/>
    </row>
    <row r="2615" spans="5:5" x14ac:dyDescent="0.25">
      <c r="E2615" s="81"/>
    </row>
    <row r="2616" spans="5:5" x14ac:dyDescent="0.25">
      <c r="E2616" s="81"/>
    </row>
    <row r="2617" spans="5:5" x14ac:dyDescent="0.25">
      <c r="E2617" s="81"/>
    </row>
    <row r="2618" spans="5:5" x14ac:dyDescent="0.25">
      <c r="E2618" s="81"/>
    </row>
    <row r="2619" spans="5:5" x14ac:dyDescent="0.25">
      <c r="E2619" s="81"/>
    </row>
    <row r="2620" spans="5:5" x14ac:dyDescent="0.25">
      <c r="E2620" s="81"/>
    </row>
    <row r="2621" spans="5:5" x14ac:dyDescent="0.25">
      <c r="E2621" s="81"/>
    </row>
    <row r="2622" spans="5:5" x14ac:dyDescent="0.25">
      <c r="E2622" s="81"/>
    </row>
    <row r="2623" spans="5:5" x14ac:dyDescent="0.25">
      <c r="E2623" s="81"/>
    </row>
    <row r="2624" spans="5:5" x14ac:dyDescent="0.25">
      <c r="E2624" s="81"/>
    </row>
    <row r="2625" spans="5:5" x14ac:dyDescent="0.25">
      <c r="E2625" s="81"/>
    </row>
    <row r="2626" spans="5:5" x14ac:dyDescent="0.25">
      <c r="E2626" s="81"/>
    </row>
    <row r="2627" spans="5:5" x14ac:dyDescent="0.25">
      <c r="E2627" s="81"/>
    </row>
    <row r="2628" spans="5:5" x14ac:dyDescent="0.25">
      <c r="E2628" s="81"/>
    </row>
    <row r="2629" spans="5:5" x14ac:dyDescent="0.25">
      <c r="E2629" s="81"/>
    </row>
    <row r="2630" spans="5:5" x14ac:dyDescent="0.25">
      <c r="E2630" s="81"/>
    </row>
    <row r="2631" spans="5:5" x14ac:dyDescent="0.25">
      <c r="E2631" s="81"/>
    </row>
    <row r="2632" spans="5:5" x14ac:dyDescent="0.25">
      <c r="E2632" s="81"/>
    </row>
    <row r="2633" spans="5:5" x14ac:dyDescent="0.25">
      <c r="E2633" s="81"/>
    </row>
    <row r="2634" spans="5:5" x14ac:dyDescent="0.25">
      <c r="E2634" s="81"/>
    </row>
    <row r="2635" spans="5:5" x14ac:dyDescent="0.25">
      <c r="E2635" s="81"/>
    </row>
    <row r="2636" spans="5:5" x14ac:dyDescent="0.25">
      <c r="E2636" s="81"/>
    </row>
    <row r="2637" spans="5:5" x14ac:dyDescent="0.25">
      <c r="E2637" s="81"/>
    </row>
    <row r="2638" spans="5:5" x14ac:dyDescent="0.25">
      <c r="E2638" s="81"/>
    </row>
    <row r="2639" spans="5:5" x14ac:dyDescent="0.25">
      <c r="E2639" s="81"/>
    </row>
    <row r="2640" spans="5:5" x14ac:dyDescent="0.25">
      <c r="E2640" s="81"/>
    </row>
    <row r="2641" spans="5:5" x14ac:dyDescent="0.25">
      <c r="E2641" s="81"/>
    </row>
    <row r="2642" spans="5:5" x14ac:dyDescent="0.25">
      <c r="E2642" s="81"/>
    </row>
    <row r="2643" spans="5:5" x14ac:dyDescent="0.25">
      <c r="E2643" s="81"/>
    </row>
    <row r="2644" spans="5:5" x14ac:dyDescent="0.25">
      <c r="E2644" s="81"/>
    </row>
    <row r="2645" spans="5:5" x14ac:dyDescent="0.25">
      <c r="E2645" s="81"/>
    </row>
    <row r="2646" spans="5:5" x14ac:dyDescent="0.25">
      <c r="E2646" s="81"/>
    </row>
    <row r="2647" spans="5:5" x14ac:dyDescent="0.25">
      <c r="E2647" s="81"/>
    </row>
    <row r="2648" spans="5:5" x14ac:dyDescent="0.25">
      <c r="E2648" s="81"/>
    </row>
    <row r="2649" spans="5:5" x14ac:dyDescent="0.25">
      <c r="E2649" s="81"/>
    </row>
    <row r="2650" spans="5:5" x14ac:dyDescent="0.25">
      <c r="E2650" s="81"/>
    </row>
    <row r="2651" spans="5:5" x14ac:dyDescent="0.25">
      <c r="E2651" s="81"/>
    </row>
    <row r="2652" spans="5:5" x14ac:dyDescent="0.25">
      <c r="E2652" s="81"/>
    </row>
    <row r="2653" spans="5:5" x14ac:dyDescent="0.25">
      <c r="E2653" s="81"/>
    </row>
    <row r="2654" spans="5:5" x14ac:dyDescent="0.25">
      <c r="E2654" s="81"/>
    </row>
    <row r="2655" spans="5:5" x14ac:dyDescent="0.25">
      <c r="E2655" s="81"/>
    </row>
    <row r="2656" spans="5:5" x14ac:dyDescent="0.25">
      <c r="E2656" s="81"/>
    </row>
    <row r="2657" spans="5:5" x14ac:dyDescent="0.25">
      <c r="E2657" s="81"/>
    </row>
    <row r="2658" spans="5:5" x14ac:dyDescent="0.25">
      <c r="E2658" s="81"/>
    </row>
    <row r="2659" spans="5:5" x14ac:dyDescent="0.25">
      <c r="E2659" s="81"/>
    </row>
    <row r="2660" spans="5:5" x14ac:dyDescent="0.25">
      <c r="E2660" s="81"/>
    </row>
    <row r="2661" spans="5:5" x14ac:dyDescent="0.25">
      <c r="E2661" s="81"/>
    </row>
    <row r="2662" spans="5:5" x14ac:dyDescent="0.25">
      <c r="E2662" s="81"/>
    </row>
    <row r="2663" spans="5:5" x14ac:dyDescent="0.25">
      <c r="E2663" s="81"/>
    </row>
    <row r="2664" spans="5:5" x14ac:dyDescent="0.25">
      <c r="E2664" s="81"/>
    </row>
    <row r="2665" spans="5:5" x14ac:dyDescent="0.25">
      <c r="E2665" s="81"/>
    </row>
    <row r="2666" spans="5:5" x14ac:dyDescent="0.25">
      <c r="E2666" s="81"/>
    </row>
    <row r="2667" spans="5:5" x14ac:dyDescent="0.25">
      <c r="E2667" s="81"/>
    </row>
    <row r="2668" spans="5:5" x14ac:dyDescent="0.25">
      <c r="E2668" s="81"/>
    </row>
    <row r="2669" spans="5:5" x14ac:dyDescent="0.25">
      <c r="E2669" s="81"/>
    </row>
    <row r="2670" spans="5:5" x14ac:dyDescent="0.25">
      <c r="E2670" s="81"/>
    </row>
    <row r="2671" spans="5:5" x14ac:dyDescent="0.25">
      <c r="E2671" s="81"/>
    </row>
    <row r="2672" spans="5:5" x14ac:dyDescent="0.25">
      <c r="E2672" s="81"/>
    </row>
    <row r="2673" spans="5:5" x14ac:dyDescent="0.25">
      <c r="E2673" s="81"/>
    </row>
    <row r="2674" spans="5:5" x14ac:dyDescent="0.25">
      <c r="E2674" s="81"/>
    </row>
    <row r="2675" spans="5:5" x14ac:dyDescent="0.25">
      <c r="E2675" s="81"/>
    </row>
    <row r="2676" spans="5:5" x14ac:dyDescent="0.25">
      <c r="E2676" s="81"/>
    </row>
    <row r="2677" spans="5:5" x14ac:dyDescent="0.25">
      <c r="E2677" s="81"/>
    </row>
    <row r="2678" spans="5:5" x14ac:dyDescent="0.25">
      <c r="E2678" s="81"/>
    </row>
    <row r="2679" spans="5:5" x14ac:dyDescent="0.25">
      <c r="E2679" s="81"/>
    </row>
    <row r="2680" spans="5:5" x14ac:dyDescent="0.25">
      <c r="E2680" s="81"/>
    </row>
    <row r="2681" spans="5:5" x14ac:dyDescent="0.25">
      <c r="E2681" s="81"/>
    </row>
    <row r="2682" spans="5:5" x14ac:dyDescent="0.25">
      <c r="E2682" s="81"/>
    </row>
    <row r="2683" spans="5:5" x14ac:dyDescent="0.25">
      <c r="E2683" s="81"/>
    </row>
    <row r="2684" spans="5:5" x14ac:dyDescent="0.25">
      <c r="E2684" s="81"/>
    </row>
    <row r="2685" spans="5:5" x14ac:dyDescent="0.25">
      <c r="E2685" s="81"/>
    </row>
    <row r="2686" spans="5:5" x14ac:dyDescent="0.25">
      <c r="E2686" s="81"/>
    </row>
    <row r="2687" spans="5:5" x14ac:dyDescent="0.25">
      <c r="E2687" s="81"/>
    </row>
    <row r="2688" spans="5:5" x14ac:dyDescent="0.25">
      <c r="E2688" s="81"/>
    </row>
    <row r="2689" spans="5:5" x14ac:dyDescent="0.25">
      <c r="E2689" s="81"/>
    </row>
    <row r="2690" spans="5:5" x14ac:dyDescent="0.25">
      <c r="E2690" s="81"/>
    </row>
    <row r="2691" spans="5:5" x14ac:dyDescent="0.25">
      <c r="E2691" s="81"/>
    </row>
    <row r="2692" spans="5:5" x14ac:dyDescent="0.25">
      <c r="E2692" s="81"/>
    </row>
    <row r="2693" spans="5:5" x14ac:dyDescent="0.25">
      <c r="E2693" s="81"/>
    </row>
    <row r="2694" spans="5:5" x14ac:dyDescent="0.25">
      <c r="E2694" s="81"/>
    </row>
    <row r="2695" spans="5:5" x14ac:dyDescent="0.25">
      <c r="E2695" s="81"/>
    </row>
    <row r="2696" spans="5:5" x14ac:dyDescent="0.25">
      <c r="E2696" s="81"/>
    </row>
    <row r="2697" spans="5:5" x14ac:dyDescent="0.25">
      <c r="E2697" s="81"/>
    </row>
    <row r="2698" spans="5:5" x14ac:dyDescent="0.25">
      <c r="E2698" s="81"/>
    </row>
    <row r="2699" spans="5:5" x14ac:dyDescent="0.25">
      <c r="E2699" s="81"/>
    </row>
    <row r="2700" spans="5:5" x14ac:dyDescent="0.25">
      <c r="E2700" s="81"/>
    </row>
    <row r="2701" spans="5:5" x14ac:dyDescent="0.25">
      <c r="E2701" s="81"/>
    </row>
    <row r="2702" spans="5:5" x14ac:dyDescent="0.25">
      <c r="E2702" s="81"/>
    </row>
    <row r="2703" spans="5:5" x14ac:dyDescent="0.25">
      <c r="E2703" s="81"/>
    </row>
    <row r="2704" spans="5:5" x14ac:dyDescent="0.25">
      <c r="E2704" s="81"/>
    </row>
    <row r="2705" spans="5:5" x14ac:dyDescent="0.25">
      <c r="E2705" s="81"/>
    </row>
    <row r="2706" spans="5:5" x14ac:dyDescent="0.25">
      <c r="E2706" s="81"/>
    </row>
    <row r="2707" spans="5:5" x14ac:dyDescent="0.25">
      <c r="E2707" s="81"/>
    </row>
    <row r="2708" spans="5:5" x14ac:dyDescent="0.25">
      <c r="E2708" s="81"/>
    </row>
    <row r="2709" spans="5:5" x14ac:dyDescent="0.25">
      <c r="E2709" s="81"/>
    </row>
    <row r="2710" spans="5:5" x14ac:dyDescent="0.25">
      <c r="E2710" s="81"/>
    </row>
    <row r="2711" spans="5:5" x14ac:dyDescent="0.25">
      <c r="E2711" s="81"/>
    </row>
    <row r="2712" spans="5:5" x14ac:dyDescent="0.25">
      <c r="E2712" s="81"/>
    </row>
    <row r="2713" spans="5:5" x14ac:dyDescent="0.25">
      <c r="E2713" s="81"/>
    </row>
    <row r="2714" spans="5:5" x14ac:dyDescent="0.25">
      <c r="E2714" s="81"/>
    </row>
    <row r="2715" spans="5:5" x14ac:dyDescent="0.25">
      <c r="E2715" s="81"/>
    </row>
    <row r="2716" spans="5:5" x14ac:dyDescent="0.25">
      <c r="E2716" s="81"/>
    </row>
    <row r="2717" spans="5:5" x14ac:dyDescent="0.25">
      <c r="E2717" s="81"/>
    </row>
    <row r="2718" spans="5:5" x14ac:dyDescent="0.25">
      <c r="E2718" s="81"/>
    </row>
    <row r="2719" spans="5:5" x14ac:dyDescent="0.25">
      <c r="E2719" s="81"/>
    </row>
    <row r="2720" spans="5:5" x14ac:dyDescent="0.25">
      <c r="E2720" s="81"/>
    </row>
    <row r="2721" spans="5:5" x14ac:dyDescent="0.25">
      <c r="E2721" s="81"/>
    </row>
    <row r="2722" spans="5:5" x14ac:dyDescent="0.25">
      <c r="E2722" s="81"/>
    </row>
    <row r="2723" spans="5:5" x14ac:dyDescent="0.25">
      <c r="E2723" s="81"/>
    </row>
    <row r="2724" spans="5:5" x14ac:dyDescent="0.25">
      <c r="E2724" s="81"/>
    </row>
    <row r="2725" spans="5:5" x14ac:dyDescent="0.25">
      <c r="E2725" s="81"/>
    </row>
    <row r="2726" spans="5:5" x14ac:dyDescent="0.25">
      <c r="E2726" s="81"/>
    </row>
    <row r="2727" spans="5:5" x14ac:dyDescent="0.25">
      <c r="E2727" s="81"/>
    </row>
    <row r="2728" spans="5:5" x14ac:dyDescent="0.25">
      <c r="E2728" s="81"/>
    </row>
    <row r="2729" spans="5:5" x14ac:dyDescent="0.25">
      <c r="E2729" s="81"/>
    </row>
    <row r="2730" spans="5:5" x14ac:dyDescent="0.25">
      <c r="E2730" s="81"/>
    </row>
    <row r="2731" spans="5:5" x14ac:dyDescent="0.25">
      <c r="E2731" s="81"/>
    </row>
    <row r="2732" spans="5:5" x14ac:dyDescent="0.25">
      <c r="E2732" s="81"/>
    </row>
    <row r="2733" spans="5:5" x14ac:dyDescent="0.25">
      <c r="E2733" s="81"/>
    </row>
    <row r="2734" spans="5:5" x14ac:dyDescent="0.25">
      <c r="E2734" s="81"/>
    </row>
    <row r="2735" spans="5:5" x14ac:dyDescent="0.25">
      <c r="E2735" s="81"/>
    </row>
    <row r="2736" spans="5:5" x14ac:dyDescent="0.25">
      <c r="E2736" s="81"/>
    </row>
    <row r="2737" spans="5:5" x14ac:dyDescent="0.25">
      <c r="E2737" s="81"/>
    </row>
    <row r="2738" spans="5:5" x14ac:dyDescent="0.25">
      <c r="E2738" s="81"/>
    </row>
    <row r="2739" spans="5:5" x14ac:dyDescent="0.25">
      <c r="E2739" s="81"/>
    </row>
    <row r="2740" spans="5:5" x14ac:dyDescent="0.25">
      <c r="E2740" s="81"/>
    </row>
    <row r="2741" spans="5:5" x14ac:dyDescent="0.25">
      <c r="E2741" s="81"/>
    </row>
    <row r="2742" spans="5:5" x14ac:dyDescent="0.25">
      <c r="E2742" s="81"/>
    </row>
    <row r="2743" spans="5:5" x14ac:dyDescent="0.25">
      <c r="E2743" s="81"/>
    </row>
    <row r="2744" spans="5:5" x14ac:dyDescent="0.25">
      <c r="E2744" s="81"/>
    </row>
    <row r="2745" spans="5:5" x14ac:dyDescent="0.25">
      <c r="E2745" s="81"/>
    </row>
    <row r="2746" spans="5:5" x14ac:dyDescent="0.25">
      <c r="E2746" s="81"/>
    </row>
    <row r="2747" spans="5:5" x14ac:dyDescent="0.25">
      <c r="E2747" s="81"/>
    </row>
    <row r="2748" spans="5:5" x14ac:dyDescent="0.25">
      <c r="E2748" s="81"/>
    </row>
    <row r="2749" spans="5:5" x14ac:dyDescent="0.25">
      <c r="E2749" s="81"/>
    </row>
    <row r="2750" spans="5:5" x14ac:dyDescent="0.25">
      <c r="E2750" s="81"/>
    </row>
    <row r="2751" spans="5:5" x14ac:dyDescent="0.25">
      <c r="E2751" s="81"/>
    </row>
    <row r="2752" spans="5:5" x14ac:dyDescent="0.25">
      <c r="E2752" s="81"/>
    </row>
    <row r="2753" spans="5:5" x14ac:dyDescent="0.25">
      <c r="E2753" s="81"/>
    </row>
    <row r="2754" spans="5:5" x14ac:dyDescent="0.25">
      <c r="E2754" s="81"/>
    </row>
    <row r="2755" spans="5:5" x14ac:dyDescent="0.25">
      <c r="E2755" s="81"/>
    </row>
    <row r="2756" spans="5:5" x14ac:dyDescent="0.25">
      <c r="E2756" s="81"/>
    </row>
    <row r="2757" spans="5:5" x14ac:dyDescent="0.25">
      <c r="E2757" s="81"/>
    </row>
    <row r="2758" spans="5:5" x14ac:dyDescent="0.25">
      <c r="E2758" s="81"/>
    </row>
    <row r="2759" spans="5:5" x14ac:dyDescent="0.25">
      <c r="E2759" s="81"/>
    </row>
    <row r="2760" spans="5:5" x14ac:dyDescent="0.25">
      <c r="E2760" s="81"/>
    </row>
    <row r="2761" spans="5:5" x14ac:dyDescent="0.25">
      <c r="E2761" s="81"/>
    </row>
    <row r="2762" spans="5:5" x14ac:dyDescent="0.25">
      <c r="E2762" s="81"/>
    </row>
    <row r="2763" spans="5:5" x14ac:dyDescent="0.25">
      <c r="E2763" s="81"/>
    </row>
    <row r="2764" spans="5:5" x14ac:dyDescent="0.25">
      <c r="E2764" s="81"/>
    </row>
    <row r="2765" spans="5:5" x14ac:dyDescent="0.25">
      <c r="E2765" s="81"/>
    </row>
    <row r="2766" spans="5:5" x14ac:dyDescent="0.25">
      <c r="E2766" s="81"/>
    </row>
    <row r="2767" spans="5:5" x14ac:dyDescent="0.25">
      <c r="E2767" s="81"/>
    </row>
    <row r="2768" spans="5:5" x14ac:dyDescent="0.25">
      <c r="E2768" s="81"/>
    </row>
    <row r="2769" spans="5:5" x14ac:dyDescent="0.25">
      <c r="E2769" s="81"/>
    </row>
    <row r="2770" spans="5:5" x14ac:dyDescent="0.25">
      <c r="E2770" s="81"/>
    </row>
    <row r="2771" spans="5:5" x14ac:dyDescent="0.25">
      <c r="E2771" s="81"/>
    </row>
    <row r="2772" spans="5:5" x14ac:dyDescent="0.25">
      <c r="E2772" s="81"/>
    </row>
    <row r="2773" spans="5:5" x14ac:dyDescent="0.25">
      <c r="E2773" s="81"/>
    </row>
    <row r="2774" spans="5:5" x14ac:dyDescent="0.25">
      <c r="E2774" s="81"/>
    </row>
    <row r="2775" spans="5:5" x14ac:dyDescent="0.25">
      <c r="E2775" s="81"/>
    </row>
    <row r="2776" spans="5:5" x14ac:dyDescent="0.25">
      <c r="E2776" s="81"/>
    </row>
    <row r="2777" spans="5:5" x14ac:dyDescent="0.25">
      <c r="E2777" s="81"/>
    </row>
    <row r="2778" spans="5:5" x14ac:dyDescent="0.25">
      <c r="E2778" s="81"/>
    </row>
    <row r="2779" spans="5:5" x14ac:dyDescent="0.25">
      <c r="E2779" s="81"/>
    </row>
    <row r="2780" spans="5:5" x14ac:dyDescent="0.25">
      <c r="E2780" s="81"/>
    </row>
    <row r="2781" spans="5:5" x14ac:dyDescent="0.25">
      <c r="E2781" s="81"/>
    </row>
    <row r="2782" spans="5:5" x14ac:dyDescent="0.25">
      <c r="E2782" s="81"/>
    </row>
    <row r="2783" spans="5:5" x14ac:dyDescent="0.25">
      <c r="E2783" s="81"/>
    </row>
    <row r="2784" spans="5:5" x14ac:dyDescent="0.25">
      <c r="E2784" s="81"/>
    </row>
    <row r="2785" spans="5:5" x14ac:dyDescent="0.25">
      <c r="E2785" s="81"/>
    </row>
    <row r="2786" spans="5:5" x14ac:dyDescent="0.25">
      <c r="E2786" s="81"/>
    </row>
    <row r="2787" spans="5:5" x14ac:dyDescent="0.25">
      <c r="E2787" s="81"/>
    </row>
    <row r="2788" spans="5:5" x14ac:dyDescent="0.25">
      <c r="E2788" s="81"/>
    </row>
    <row r="2789" spans="5:5" x14ac:dyDescent="0.25">
      <c r="E2789" s="81"/>
    </row>
    <row r="2790" spans="5:5" x14ac:dyDescent="0.25">
      <c r="E2790" s="81"/>
    </row>
    <row r="2791" spans="5:5" x14ac:dyDescent="0.25">
      <c r="E2791" s="81"/>
    </row>
    <row r="2792" spans="5:5" x14ac:dyDescent="0.25">
      <c r="E2792" s="81"/>
    </row>
    <row r="2793" spans="5:5" x14ac:dyDescent="0.25">
      <c r="E2793" s="81"/>
    </row>
    <row r="2794" spans="5:5" x14ac:dyDescent="0.25">
      <c r="E2794" s="81"/>
    </row>
    <row r="2795" spans="5:5" x14ac:dyDescent="0.25">
      <c r="E2795" s="81"/>
    </row>
    <row r="2796" spans="5:5" x14ac:dyDescent="0.25">
      <c r="E2796" s="81"/>
    </row>
    <row r="2797" spans="5:5" x14ac:dyDescent="0.25">
      <c r="E2797" s="81"/>
    </row>
    <row r="2798" spans="5:5" x14ac:dyDescent="0.25">
      <c r="E2798" s="81"/>
    </row>
    <row r="2799" spans="5:5" x14ac:dyDescent="0.25">
      <c r="E2799" s="81"/>
    </row>
    <row r="2800" spans="5:5" x14ac:dyDescent="0.25">
      <c r="E2800" s="81"/>
    </row>
    <row r="2801" spans="5:5" x14ac:dyDescent="0.25">
      <c r="E2801" s="81"/>
    </row>
    <row r="2802" spans="5:5" x14ac:dyDescent="0.25">
      <c r="E2802" s="81"/>
    </row>
    <row r="2803" spans="5:5" x14ac:dyDescent="0.25">
      <c r="E2803" s="81"/>
    </row>
    <row r="2804" spans="5:5" x14ac:dyDescent="0.25">
      <c r="E2804" s="81"/>
    </row>
    <row r="2805" spans="5:5" x14ac:dyDescent="0.25">
      <c r="E2805" s="81"/>
    </row>
    <row r="2806" spans="5:5" x14ac:dyDescent="0.25">
      <c r="E2806" s="81"/>
    </row>
    <row r="2807" spans="5:5" x14ac:dyDescent="0.25">
      <c r="E2807" s="81"/>
    </row>
    <row r="2808" spans="5:5" x14ac:dyDescent="0.25">
      <c r="E2808" s="81"/>
    </row>
    <row r="2809" spans="5:5" x14ac:dyDescent="0.25">
      <c r="E2809" s="81"/>
    </row>
    <row r="2810" spans="5:5" x14ac:dyDescent="0.25">
      <c r="E2810" s="81"/>
    </row>
    <row r="2811" spans="5:5" x14ac:dyDescent="0.25">
      <c r="E2811" s="81"/>
    </row>
    <row r="2812" spans="5:5" x14ac:dyDescent="0.25">
      <c r="E2812" s="81"/>
    </row>
    <row r="2813" spans="5:5" x14ac:dyDescent="0.25">
      <c r="E2813" s="81"/>
    </row>
    <row r="2814" spans="5:5" x14ac:dyDescent="0.25">
      <c r="E2814" s="81"/>
    </row>
    <row r="2815" spans="5:5" x14ac:dyDescent="0.25">
      <c r="E2815" s="81"/>
    </row>
    <row r="2816" spans="5:5" x14ac:dyDescent="0.25">
      <c r="E2816" s="81"/>
    </row>
    <row r="2817" spans="5:5" x14ac:dyDescent="0.25">
      <c r="E2817" s="81"/>
    </row>
    <row r="2818" spans="5:5" x14ac:dyDescent="0.25">
      <c r="E2818" s="81"/>
    </row>
    <row r="2819" spans="5:5" x14ac:dyDescent="0.25">
      <c r="E2819" s="81"/>
    </row>
    <row r="2820" spans="5:5" x14ac:dyDescent="0.25">
      <c r="E2820" s="81"/>
    </row>
    <row r="2821" spans="5:5" x14ac:dyDescent="0.25">
      <c r="E2821" s="81"/>
    </row>
    <row r="2822" spans="5:5" x14ac:dyDescent="0.25">
      <c r="E2822" s="81"/>
    </row>
    <row r="2823" spans="5:5" x14ac:dyDescent="0.25">
      <c r="E2823" s="81"/>
    </row>
    <row r="2824" spans="5:5" x14ac:dyDescent="0.25">
      <c r="E2824" s="81"/>
    </row>
    <row r="2825" spans="5:5" x14ac:dyDescent="0.25">
      <c r="E2825" s="81"/>
    </row>
    <row r="2826" spans="5:5" x14ac:dyDescent="0.25">
      <c r="E2826" s="81"/>
    </row>
    <row r="2827" spans="5:5" x14ac:dyDescent="0.25">
      <c r="E2827" s="81"/>
    </row>
    <row r="2828" spans="5:5" x14ac:dyDescent="0.25">
      <c r="E2828" s="81"/>
    </row>
    <row r="2829" spans="5:5" x14ac:dyDescent="0.25">
      <c r="E2829" s="81"/>
    </row>
    <row r="2830" spans="5:5" x14ac:dyDescent="0.25">
      <c r="E2830" s="81"/>
    </row>
    <row r="2831" spans="5:5" x14ac:dyDescent="0.25">
      <c r="E2831" s="81"/>
    </row>
    <row r="2832" spans="5:5" x14ac:dyDescent="0.25">
      <c r="E2832" s="81"/>
    </row>
    <row r="2833" spans="5:5" x14ac:dyDescent="0.25">
      <c r="E2833" s="81"/>
    </row>
    <row r="2834" spans="5:5" x14ac:dyDescent="0.25">
      <c r="E2834" s="81"/>
    </row>
    <row r="2835" spans="5:5" x14ac:dyDescent="0.25">
      <c r="E2835" s="81"/>
    </row>
    <row r="2836" spans="5:5" x14ac:dyDescent="0.25">
      <c r="E2836" s="81"/>
    </row>
    <row r="2837" spans="5:5" x14ac:dyDescent="0.25">
      <c r="E2837" s="81"/>
    </row>
    <row r="2838" spans="5:5" x14ac:dyDescent="0.25">
      <c r="E2838" s="81"/>
    </row>
    <row r="2839" spans="5:5" x14ac:dyDescent="0.25">
      <c r="E2839" s="81"/>
    </row>
    <row r="2840" spans="5:5" x14ac:dyDescent="0.25">
      <c r="E2840" s="81"/>
    </row>
    <row r="2841" spans="5:5" x14ac:dyDescent="0.25">
      <c r="E2841" s="81"/>
    </row>
    <row r="2842" spans="5:5" x14ac:dyDescent="0.25">
      <c r="E2842" s="81"/>
    </row>
    <row r="2843" spans="5:5" x14ac:dyDescent="0.25">
      <c r="E2843" s="81"/>
    </row>
    <row r="2844" spans="5:5" x14ac:dyDescent="0.25">
      <c r="E2844" s="81"/>
    </row>
    <row r="2845" spans="5:5" x14ac:dyDescent="0.25">
      <c r="E2845" s="81"/>
    </row>
    <row r="2846" spans="5:5" x14ac:dyDescent="0.25">
      <c r="E2846" s="81"/>
    </row>
    <row r="2847" spans="5:5" x14ac:dyDescent="0.25">
      <c r="E2847" s="81"/>
    </row>
    <row r="2848" spans="5:5" x14ac:dyDescent="0.25">
      <c r="E2848" s="81"/>
    </row>
    <row r="2849" spans="5:5" x14ac:dyDescent="0.25">
      <c r="E2849" s="81"/>
    </row>
    <row r="2850" spans="5:5" x14ac:dyDescent="0.25">
      <c r="E2850" s="81"/>
    </row>
    <row r="2851" spans="5:5" x14ac:dyDescent="0.25">
      <c r="E2851" s="81"/>
    </row>
    <row r="2852" spans="5:5" x14ac:dyDescent="0.25">
      <c r="E2852" s="81"/>
    </row>
    <row r="2853" spans="5:5" x14ac:dyDescent="0.25">
      <c r="E2853" s="81"/>
    </row>
    <row r="2854" spans="5:5" x14ac:dyDescent="0.25">
      <c r="E2854" s="81"/>
    </row>
    <row r="2855" spans="5:5" x14ac:dyDescent="0.25">
      <c r="E2855" s="81"/>
    </row>
    <row r="2856" spans="5:5" x14ac:dyDescent="0.25">
      <c r="E2856" s="81"/>
    </row>
    <row r="2857" spans="5:5" x14ac:dyDescent="0.25">
      <c r="E2857" s="81"/>
    </row>
    <row r="2858" spans="5:5" x14ac:dyDescent="0.25">
      <c r="E2858" s="81"/>
    </row>
    <row r="2859" spans="5:5" x14ac:dyDescent="0.25">
      <c r="E2859" s="81"/>
    </row>
    <row r="2860" spans="5:5" x14ac:dyDescent="0.25">
      <c r="E2860" s="81"/>
    </row>
    <row r="2861" spans="5:5" x14ac:dyDescent="0.25">
      <c r="E2861" s="81"/>
    </row>
    <row r="2862" spans="5:5" x14ac:dyDescent="0.25">
      <c r="E2862" s="81"/>
    </row>
    <row r="2863" spans="5:5" x14ac:dyDescent="0.25">
      <c r="E2863" s="81"/>
    </row>
    <row r="2864" spans="5:5" x14ac:dyDescent="0.25">
      <c r="E2864" s="81"/>
    </row>
    <row r="2865" spans="5:5" x14ac:dyDescent="0.25">
      <c r="E2865" s="81"/>
    </row>
    <row r="2866" spans="5:5" x14ac:dyDescent="0.25">
      <c r="E2866" s="81"/>
    </row>
    <row r="2867" spans="5:5" x14ac:dyDescent="0.25">
      <c r="E2867" s="81"/>
    </row>
    <row r="2868" spans="5:5" x14ac:dyDescent="0.25">
      <c r="E2868" s="81"/>
    </row>
    <row r="2869" spans="5:5" x14ac:dyDescent="0.25">
      <c r="E2869" s="81"/>
    </row>
    <row r="2870" spans="5:5" x14ac:dyDescent="0.25">
      <c r="E2870" s="81"/>
    </row>
    <row r="2871" spans="5:5" x14ac:dyDescent="0.25">
      <c r="E2871" s="81"/>
    </row>
    <row r="2872" spans="5:5" x14ac:dyDescent="0.25">
      <c r="E2872" s="81"/>
    </row>
    <row r="2873" spans="5:5" x14ac:dyDescent="0.25">
      <c r="E2873" s="81"/>
    </row>
    <row r="2874" spans="5:5" x14ac:dyDescent="0.25">
      <c r="E2874" s="81"/>
    </row>
    <row r="2875" spans="5:5" x14ac:dyDescent="0.25">
      <c r="E2875" s="81"/>
    </row>
    <row r="2876" spans="5:5" x14ac:dyDescent="0.25">
      <c r="E2876" s="81"/>
    </row>
    <row r="2877" spans="5:5" x14ac:dyDescent="0.25">
      <c r="E2877" s="81"/>
    </row>
    <row r="2878" spans="5:5" x14ac:dyDescent="0.25">
      <c r="E2878" s="81"/>
    </row>
    <row r="2879" spans="5:5" x14ac:dyDescent="0.25">
      <c r="E2879" s="81"/>
    </row>
    <row r="2880" spans="5:5" x14ac:dyDescent="0.25">
      <c r="E2880" s="81"/>
    </row>
    <row r="2881" spans="5:5" x14ac:dyDescent="0.25">
      <c r="E2881" s="81"/>
    </row>
    <row r="2882" spans="5:5" x14ac:dyDescent="0.25">
      <c r="E2882" s="81"/>
    </row>
    <row r="2883" spans="5:5" x14ac:dyDescent="0.25">
      <c r="E2883" s="81"/>
    </row>
    <row r="2884" spans="5:5" x14ac:dyDescent="0.25">
      <c r="E2884" s="81"/>
    </row>
    <row r="2885" spans="5:5" x14ac:dyDescent="0.25">
      <c r="E2885" s="81"/>
    </row>
    <row r="2886" spans="5:5" x14ac:dyDescent="0.25">
      <c r="E2886" s="81"/>
    </row>
    <row r="2887" spans="5:5" x14ac:dyDescent="0.25">
      <c r="E2887" s="81"/>
    </row>
    <row r="2888" spans="5:5" x14ac:dyDescent="0.25">
      <c r="E2888" s="81"/>
    </row>
    <row r="2889" spans="5:5" x14ac:dyDescent="0.25">
      <c r="E2889" s="81"/>
    </row>
    <row r="2890" spans="5:5" x14ac:dyDescent="0.25">
      <c r="E2890" s="81"/>
    </row>
    <row r="2891" spans="5:5" x14ac:dyDescent="0.25">
      <c r="E2891" s="81"/>
    </row>
    <row r="2892" spans="5:5" x14ac:dyDescent="0.25">
      <c r="E2892" s="81"/>
    </row>
    <row r="2893" spans="5:5" x14ac:dyDescent="0.25">
      <c r="E2893" s="81"/>
    </row>
    <row r="2894" spans="5:5" x14ac:dyDescent="0.25">
      <c r="E2894" s="81"/>
    </row>
    <row r="2895" spans="5:5" x14ac:dyDescent="0.25">
      <c r="E2895" s="81"/>
    </row>
    <row r="2896" spans="5:5" x14ac:dyDescent="0.25">
      <c r="E2896" s="81"/>
    </row>
    <row r="2897" spans="5:5" x14ac:dyDescent="0.25">
      <c r="E2897" s="81"/>
    </row>
    <row r="2898" spans="5:5" x14ac:dyDescent="0.25">
      <c r="E2898" s="81"/>
    </row>
    <row r="2899" spans="5:5" x14ac:dyDescent="0.25">
      <c r="E2899" s="81"/>
    </row>
  </sheetData>
  <mergeCells count="2">
    <mergeCell ref="A1:J1"/>
    <mergeCell ref="A2:J2"/>
  </mergeCells>
  <phoneticPr fontId="4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Referencias!$A$4:$A$8</xm:f>
          </x14:formula1>
          <xm:sqref>J45:J5074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9"/>
  <sheetViews>
    <sheetView workbookViewId="0">
      <selection activeCell="E14" sqref="E14"/>
    </sheetView>
  </sheetViews>
  <sheetFormatPr baseColWidth="10" defaultColWidth="11.42578125" defaultRowHeight="15" x14ac:dyDescent="0.25"/>
  <sheetData>
    <row r="4" spans="1:2" x14ac:dyDescent="0.25">
      <c r="A4" s="1"/>
      <c r="B4" t="s">
        <v>9</v>
      </c>
    </row>
    <row r="5" spans="1:2" x14ac:dyDescent="0.25">
      <c r="A5" s="1" t="s">
        <v>54</v>
      </c>
      <c r="B5" t="s">
        <v>11</v>
      </c>
    </row>
    <row r="6" spans="1:2" x14ac:dyDescent="0.25">
      <c r="A6" s="1" t="s">
        <v>55</v>
      </c>
      <c r="B6" t="s">
        <v>12</v>
      </c>
    </row>
    <row r="7" spans="1:2" x14ac:dyDescent="0.25">
      <c r="A7" s="1" t="s">
        <v>56</v>
      </c>
      <c r="B7" t="s">
        <v>13</v>
      </c>
    </row>
    <row r="8" spans="1:2" x14ac:dyDescent="0.25">
      <c r="A8" s="1" t="s">
        <v>57</v>
      </c>
    </row>
    <row r="9" spans="1:2" x14ac:dyDescent="0.25">
      <c r="A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PAA Definitivo</vt:lpstr>
      <vt:lpstr>Referencias</vt:lpstr>
      <vt:lpstr>Referencias!_Hlt57100697</vt:lpstr>
      <vt:lpstr>Referencias!_Hlt57100700</vt:lpstr>
      <vt:lpstr>Referencias!_Hlt57100703</vt:lpstr>
      <vt:lpstr>Referencias!_Hlt57100705</vt:lpstr>
      <vt:lpstr>Referencias!_Hlt57100707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Warner Cruz Barboza</dc:creator>
  <cp:keywords/>
  <dc:description/>
  <cp:lastModifiedBy>50660</cp:lastModifiedBy>
  <cp:revision/>
  <dcterms:created xsi:type="dcterms:W3CDTF">2019-04-29T17:44:19Z</dcterms:created>
  <dcterms:modified xsi:type="dcterms:W3CDTF">2022-01-20T15:31:19Z</dcterms:modified>
  <cp:category/>
  <cp:contentStatus/>
</cp:coreProperties>
</file>